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группа 8" sheetId="1" state="visible" r:id="rId2"/>
  </sheets>
  <definedNames>
    <definedName function="false" hidden="true" localSheetId="0" name="_xlnm._FilterDatabase" vbProcedure="false">'группа 8'!$A$10:$H$127</definedName>
    <definedName function="false" hidden="false" localSheetId="0" name="_xlnm._FilterDatabase" vbProcedure="false">'группа 8'!$A$10:$H$127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<sst xmlns="http://schemas.openxmlformats.org/spreadsheetml/2006/main" count="333" uniqueCount="302">
  <si>
    <t xml:space="preserve">Перечень и стоимость работ и услуг по содержанию общего имущества многоквартирных домов, находящихся в управлении                                     ООО "УК "Техно-сервис"</t>
  </si>
  <si>
    <t xml:space="preserve">Наименование управляющей компании</t>
  </si>
  <si>
    <t xml:space="preserve">ООО "УК "Техно-сервис"</t>
  </si>
  <si>
    <t xml:space="preserve">категория домов</t>
  </si>
  <si>
    <t xml:space="preserve">МКД с наружными стенами из кирпича,  кровлей из штучных материалов, без лифта, БЕЗ МУСОРОПРОВОДА  с ЦО с ГВС с ХВС с централизованным водоотведением, без газа</t>
  </si>
  <si>
    <t xml:space="preserve">количество домов по данной категории</t>
  </si>
  <si>
    <t xml:space="preserve">адреса домов</t>
  </si>
  <si>
    <t xml:space="preserve">проспект Ленина, 7</t>
  </si>
  <si>
    <t xml:space="preserve">общая площадь</t>
  </si>
  <si>
    <t xml:space="preserve"> </t>
  </si>
  <si>
    <t xml:space="preserve">№ п/п</t>
  </si>
  <si>
    <t xml:space="preserve">№ согласно сметы расходов</t>
  </si>
  <si>
    <t xml:space="preserve">Наименование работы и услуги по содержанию общего имущества МКД</t>
  </si>
  <si>
    <t xml:space="preserve">Ед.изм.</t>
  </si>
  <si>
    <t xml:space="preserve">Стоимость работ и услуг по содержанию общего имущества МКД</t>
  </si>
  <si>
    <t xml:space="preserve">трудоемкость работы</t>
  </si>
  <si>
    <t xml:space="preserve">всего общая площадь</t>
  </si>
  <si>
    <t xml:space="preserve">стоимость на 1 кв м</t>
  </si>
  <si>
    <t xml:space="preserve">Работы, необходимые для надлежащего содержания несущих и ненесущих конструкций</t>
  </si>
  <si>
    <t xml:space="preserve">1.1</t>
  </si>
  <si>
    <t xml:space="preserve">Работы, выполняемые в отношении всех видов фундаментов МКД</t>
  </si>
  <si>
    <t xml:space="preserve">1.1.1</t>
  </si>
  <si>
    <t xml:space="preserve">осмотр территории вокруг здания и фундамента </t>
  </si>
  <si>
    <t xml:space="preserve">1000 кв.м.общей S</t>
  </si>
  <si>
    <t xml:space="preserve">1.2</t>
  </si>
  <si>
    <t xml:space="preserve">Работы, выполняемые в зданиях с чердаками и подвалами МКД</t>
  </si>
  <si>
    <t xml:space="preserve">1.2.1</t>
  </si>
  <si>
    <t xml:space="preserve">очистка чердаков и подвалов от мусора</t>
  </si>
  <si>
    <t xml:space="preserve">100 кг мусора</t>
  </si>
  <si>
    <t xml:space="preserve">1.3</t>
  </si>
  <si>
    <t xml:space="preserve">Работы, выполняемые для надлежащего содержания стен, фасадов, внутренней отделки МКД</t>
  </si>
  <si>
    <t xml:space="preserve">1.3.1</t>
  </si>
  <si>
    <t xml:space="preserve">осмотр внутренней отделки стен </t>
  </si>
  <si>
    <t xml:space="preserve">1000 кв.м.общей площади осматр.пом.</t>
  </si>
  <si>
    <t xml:space="preserve">1.3.2</t>
  </si>
  <si>
    <t xml:space="preserve">осмотр кирпичных и железобетонных стен, фасадов</t>
  </si>
  <si>
    <t xml:space="preserve">1000 кв.м. осматр.S</t>
  </si>
  <si>
    <t xml:space="preserve">1.4</t>
  </si>
  <si>
    <t xml:space="preserve">Работы, выполняемые в целях надлежащего содержания перекрытий и покрытий в МКД</t>
  </si>
  <si>
    <t xml:space="preserve">1.4.1</t>
  </si>
  <si>
    <t xml:space="preserve">осмотр железобетонных перекрытий</t>
  </si>
  <si>
    <t xml:space="preserve">1.4.2</t>
  </si>
  <si>
    <t xml:space="preserve">осмотр деревянных перекрытий</t>
  </si>
  <si>
    <t xml:space="preserve">1.5</t>
  </si>
  <si>
    <t xml:space="preserve">Работы, выполняемые в целях надлежащего содержания крыш МКД</t>
  </si>
  <si>
    <t xml:space="preserve">1.5.1</t>
  </si>
  <si>
    <t xml:space="preserve">осмотр всех элементов рулонных кровель, водостоков</t>
  </si>
  <si>
    <t xml:space="preserve">1000 кв.м. кровли</t>
  </si>
  <si>
    <t xml:space="preserve">1.5.2</t>
  </si>
  <si>
    <t xml:space="preserve">осмотр всех элементов кровель из штучных материалов, водостоков</t>
  </si>
  <si>
    <t xml:space="preserve">1.5.3</t>
  </si>
  <si>
    <t xml:space="preserve">очистка кровли от мусора, листьев</t>
  </si>
  <si>
    <t xml:space="preserve">100 кв.м. кровли</t>
  </si>
  <si>
    <t xml:space="preserve">1.5.4</t>
  </si>
  <si>
    <t xml:space="preserve">очистка желобов и водосточных воронок от мусора, листьев</t>
  </si>
  <si>
    <t xml:space="preserve">1 п..м.</t>
  </si>
  <si>
    <t xml:space="preserve">1.5.5</t>
  </si>
  <si>
    <t xml:space="preserve">очистка кровли, козырьков из рулонных материалов от снега, снежных свесов и сосулек</t>
  </si>
  <si>
    <t xml:space="preserve">100 кв.м. кровли, козырьков</t>
  </si>
  <si>
    <t xml:space="preserve">1.5.6</t>
  </si>
  <si>
    <t xml:space="preserve">очистка кровли из штучных материалов от снега, снежных свесов и сосулек с применением механизмов</t>
  </si>
  <si>
    <t xml:space="preserve">1.5.7</t>
  </si>
  <si>
    <t xml:space="preserve">осмотр и очистка внутридомовой ливневой канализации от мусора, засоров</t>
  </si>
  <si>
    <t xml:space="preserve">1 воронка, отвод</t>
  </si>
  <si>
    <t xml:space="preserve">1.5.8</t>
  </si>
  <si>
    <t xml:space="preserve">восстановительные работы по устранению протечек</t>
  </si>
  <si>
    <t xml:space="preserve">1.6</t>
  </si>
  <si>
    <t xml:space="preserve">Работы, выполняемые в целях надлежащего содержания перегородок в МКД</t>
  </si>
  <si>
    <t xml:space="preserve">1.6.1</t>
  </si>
  <si>
    <t xml:space="preserve">осмотр деревянных  стен, перегородок</t>
  </si>
  <si>
    <t xml:space="preserve">1000 кв.м. общ.S осматр.пом.</t>
  </si>
  <si>
    <t xml:space="preserve">1.7</t>
  </si>
  <si>
    <t xml:space="preserve">Работы, выполняемые в целях надлежащего содержания полов помещений, относящихся к общему имуществу в МКД</t>
  </si>
  <si>
    <t xml:space="preserve">1.7.1</t>
  </si>
  <si>
    <t xml:space="preserve">осмотр железобетонных покрытий</t>
  </si>
  <si>
    <t xml:space="preserve">1000 кв.м. полов</t>
  </si>
  <si>
    <t xml:space="preserve">1.7.2</t>
  </si>
  <si>
    <t xml:space="preserve">осмотр деревянных покрытий, полов</t>
  </si>
  <si>
    <t xml:space="preserve">1.8</t>
  </si>
  <si>
    <t xml:space="preserve">Работы, выполняемые в целях надлежащего содержания оконных и дверных заполнений помещений, относящихся к общему имуществу в МКД</t>
  </si>
  <si>
    <t xml:space="preserve">1.8.1</t>
  </si>
  <si>
    <t xml:space="preserve">осмотр заполнения дверных и оконных проемов</t>
  </si>
  <si>
    <t xml:space="preserve">1000 кв.м.оконных и дверных заполнений</t>
  </si>
  <si>
    <t xml:space="preserve">1.9</t>
  </si>
  <si>
    <t xml:space="preserve">восстановительные работы по конструктивным элементам</t>
  </si>
  <si>
    <t xml:space="preserve">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</si>
  <si>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ОИ в МКД</t>
  </si>
  <si>
    <t xml:space="preserve">2.1</t>
  </si>
  <si>
    <t xml:space="preserve">Работы, выполняемые в целях надлежащего содержания мусоропроводов МКД</t>
  </si>
  <si>
    <t xml:space="preserve">2.1.1</t>
  </si>
  <si>
    <t xml:space="preserve">осмотр системы мусороудаления</t>
  </si>
  <si>
    <t xml:space="preserve">100 п.м.мусоропровода</t>
  </si>
  <si>
    <t xml:space="preserve">2.1.2</t>
  </si>
  <si>
    <t xml:space="preserve">удаление мусора из мусороприемных камер с переносными мусоросборниками, расположенными на I этаже в домах до 10 этажей</t>
  </si>
  <si>
    <t xml:space="preserve">1 куб.м. ТБО</t>
  </si>
  <si>
    <t xml:space="preserve">2.1.3</t>
  </si>
  <si>
    <t xml:space="preserve">влажное подметание пола мусороприемных  камер, расположенных на I этаже, в домах до 10 этажей</t>
  </si>
  <si>
    <t xml:space="preserve">100 кв.м. S мусороприемных камер</t>
  </si>
  <si>
    <t xml:space="preserve">2.1.4</t>
  </si>
  <si>
    <t xml:space="preserve">уборка мусороприемных камер , расположенных на I этаже в домах до 10 этажей, окрашенных масляной краской, без шланга</t>
  </si>
  <si>
    <t xml:space="preserve">2.1.5</t>
  </si>
  <si>
    <t xml:space="preserve">уборка загрузочных клапанов мусоропроводов в домах до 10 этажей</t>
  </si>
  <si>
    <t xml:space="preserve">100 клапанов</t>
  </si>
  <si>
    <t xml:space="preserve">2.1.6</t>
  </si>
  <si>
    <t xml:space="preserve">дезинфекция всех элементов ствола мусоропровода вручную</t>
  </si>
  <si>
    <t xml:space="preserve">100 м.мусоропровода</t>
  </si>
  <si>
    <t xml:space="preserve">2.1.7</t>
  </si>
  <si>
    <t xml:space="preserve">мойка переносных мусоросборников без шланга</t>
  </si>
  <si>
    <t xml:space="preserve">100 ед.</t>
  </si>
  <si>
    <t xml:space="preserve">2.1.8</t>
  </si>
  <si>
    <t xml:space="preserve">дезинфекция мусоросборников (переносных мусоросборников)</t>
  </si>
  <si>
    <t xml:space="preserve">10 ед.</t>
  </si>
  <si>
    <t xml:space="preserve">2.2</t>
  </si>
  <si>
    <t xml:space="preserve">Работы, выполняемые в целях надлежащего содержания систем вентиляции и дымоудаления МКД</t>
  </si>
  <si>
    <t xml:space="preserve">2.2.1</t>
  </si>
  <si>
    <t xml:space="preserve">проверка наличия тяги в дымовентиляционных каналах</t>
  </si>
  <si>
    <t xml:space="preserve">1 квартира</t>
  </si>
  <si>
    <t xml:space="preserve">2.2.2</t>
  </si>
  <si>
    <t xml:space="preserve">проведение технических осмотров и устранение незначительных неисправностей в системе вентиляции в МКД без чердачного помещения</t>
  </si>
  <si>
    <t xml:space="preserve">1 шахта</t>
  </si>
  <si>
    <t xml:space="preserve">2.2.3</t>
  </si>
  <si>
    <t xml:space="preserve">проведение технических осмотров и устранение незначительных неисправностей в системе вентиляции в МКД  с теплым, холодным чердачным помещением</t>
  </si>
  <si>
    <t xml:space="preserve">2.3</t>
  </si>
  <si>
    <t xml:space="preserve">Общие работы, выполняемые для надлежащего содержания систем водоснабжения (холодного и горячего), отопления и водоотведения в МКД</t>
  </si>
  <si>
    <t xml:space="preserve">2.3.1</t>
  </si>
  <si>
    <t xml:space="preserve">осмотр общедомовой системы холодного и горячего водоснабжения, водоотведения в чердачных и подавльных помещениях МКД</t>
  </si>
  <si>
    <t xml:space="preserve">100 кв.м. осматр.S</t>
  </si>
  <si>
    <t xml:space="preserve">2.3.2</t>
  </si>
  <si>
    <t xml:space="preserve">осмотр внутриквартирных устройств системы центрального отопления, водоснабжения, водоотведения</t>
  </si>
  <si>
    <t xml:space="preserve">1 квртира</t>
  </si>
  <si>
    <t xml:space="preserve">2.3.3</t>
  </si>
  <si>
    <t xml:space="preserve">визуальный осмотр ОДПУ воды, тепловой энергии,  проверка наличия и нарушения пломб, снятие и запись показаний в журнал</t>
  </si>
  <si>
    <t xml:space="preserve">1 ОДПУ</t>
  </si>
  <si>
    <t xml:space="preserve">2.3.4.</t>
  </si>
  <si>
    <t xml:space="preserve">обслуживание систем диспетчеризации и автоматизированной системы коммерческого учета энергии (АСКУЭ) без учета обслуживания серверов</t>
  </si>
  <si>
    <t xml:space="preserve">2.3.5</t>
  </si>
  <si>
    <t xml:space="preserve">проверка работоспособности запорной арматуры и очистка фильтров ОДПУ воды, тепла </t>
  </si>
  <si>
    <t xml:space="preserve">1 ОДПУ/1 УКУТЭ/1 фильтр</t>
  </si>
  <si>
    <t xml:space="preserve">2.3.6</t>
  </si>
  <si>
    <t xml:space="preserve">проверка работоспособности общедомовой запорной арматуры  сетей водоснабжения, теплоснабжения</t>
  </si>
  <si>
    <t xml:space="preserve">1 шт.</t>
  </si>
  <si>
    <t xml:space="preserve">2.3.7</t>
  </si>
  <si>
    <t xml:space="preserve">проверка исправности канализационных вытяжек</t>
  </si>
  <si>
    <t xml:space="preserve">1 вытяжка</t>
  </si>
  <si>
    <t xml:space="preserve">2.3.8</t>
  </si>
  <si>
    <t xml:space="preserve">прочистка канализационного лежака, стояка</t>
  </si>
  <si>
    <t xml:space="preserve">1 п.м.</t>
  </si>
  <si>
    <t xml:space="preserve">2.4</t>
  </si>
  <si>
    <t xml:space="preserve">Работы, выполняемые в целях надлежащего содержания систем теплоснабжения (отопление, горячее водоснабжение) в МКД (при наличии централизованного теплоснабжения)</t>
  </si>
  <si>
    <t xml:space="preserve">2.4.1</t>
  </si>
  <si>
    <t xml:space="preserve">осмотр устройства системы центрального отопления в чердачных и подвальных поменщениях</t>
  </si>
  <si>
    <t xml:space="preserve">100 кв.м. осматр.помещений</t>
  </si>
  <si>
    <t xml:space="preserve">2.4.2</t>
  </si>
  <si>
    <t xml:space="preserve">регулировка и наладка системы отопления</t>
  </si>
  <si>
    <t xml:space="preserve">1 здание</t>
  </si>
  <si>
    <t xml:space="preserve">2.4.3</t>
  </si>
  <si>
    <t xml:space="preserve">ликвидация воздушных пробок в стояках системы отопления</t>
  </si>
  <si>
    <t xml:space="preserve">1 стояк</t>
  </si>
  <si>
    <t xml:space="preserve">2.4.4</t>
  </si>
  <si>
    <t xml:space="preserve">ликвидация воздушных пробок в радиаторном блоке</t>
  </si>
  <si>
    <t xml:space="preserve">1 радиаторный блок</t>
  </si>
  <si>
    <t xml:space="preserve">2.4.5</t>
  </si>
  <si>
    <t xml:space="preserve">промывка централизованных систем теплоснабжения для удаления накипно-коррозионных отложений</t>
  </si>
  <si>
    <t xml:space="preserve">100 м трубопровода</t>
  </si>
  <si>
    <t xml:space="preserve">2.5</t>
  </si>
  <si>
    <t xml:space="preserve">Работы, выполняемые в целях надлежащего содержания электрооборудования, радио- и телекоммуникационного оборудования в МКД </t>
  </si>
  <si>
    <t xml:space="preserve">2.5.1</t>
  </si>
  <si>
    <t xml:space="preserve"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</si>
  <si>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 xml:space="preserve">2.5.2</t>
  </si>
  <si>
    <t xml:space="preserve">проверка и обеспечение работоспособности устройств защитного отключения</t>
  </si>
  <si>
    <t xml:space="preserve">2.5.3</t>
  </si>
  <si>
    <t xml:space="preserve">техническое обслуживание силовых и осветительных установок и внутридомовых электрических сетей</t>
  </si>
  <si>
    <t xml:space="preserve">2.6</t>
  </si>
  <si>
    <t xml:space="preserve"> Работы, выполняемые в целях надлежащего содержания систем внутридомового газового оборудования в многоквартирном доме</t>
  </si>
  <si>
    <t xml:space="preserve">2.6.1</t>
  </si>
  <si>
    <t xml:space="preserve">организация проверки состояния системы внутридомового газового оборудования и ее отдельных элементов в тч диагностика;</t>
  </si>
  <si>
    <t xml:space="preserve">2.6.2</t>
  </si>
  <si>
    <t xml:space="preserve">организация технического обслуживания и ремонта систем контроля загазованности помещений
</t>
  </si>
  <si>
    <t xml:space="preserve">2.7</t>
  </si>
  <si>
    <t xml:space="preserve">восстановительные работы (текущий ремонт) для работоспособности инженерных сетей</t>
  </si>
  <si>
    <t xml:space="preserve">3</t>
  </si>
  <si>
    <t xml:space="preserve">Проведение дератизации, дезинсекции помещений, входящих в состав ОИ МКД, работы по содержанию придомовой территории МКД</t>
  </si>
  <si>
    <t xml:space="preserve">3.1</t>
  </si>
  <si>
    <t xml:space="preserve">Проведение дератизации, дезинсекции помещений, входящих в состав ОИ в МКД</t>
  </si>
  <si>
    <t xml:space="preserve">3.1.1</t>
  </si>
  <si>
    <t xml:space="preserve">дератизация чердаков и подвалов с применением готовой приманки</t>
  </si>
  <si>
    <t xml:space="preserve">100 кв.м. обрабатываемой S помещений</t>
  </si>
  <si>
    <t xml:space="preserve">3.2</t>
  </si>
  <si>
    <t xml:space="preserve">Работы по содержанию придомовой территории </t>
  </si>
  <si>
    <t xml:space="preserve">3.2.1</t>
  </si>
  <si>
    <t xml:space="preserve">очистка урн от мусора</t>
  </si>
  <si>
    <t xml:space="preserve">100 шт</t>
  </si>
  <si>
    <t xml:space="preserve">3.2.2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</si>
  <si>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площадок.</t>
  </si>
  <si>
    <t xml:space="preserve">100 кв.м. территории</t>
  </si>
  <si>
    <t xml:space="preserve">3.3</t>
  </si>
  <si>
    <r>
      <rPr>
        <sz val="10"/>
        <rFont val="Times New Roman"/>
        <family val="1"/>
        <charset val="204"/>
      </rPr>
      <t xml:space="preserve">Работы по содержанию  придомовой территории </t>
    </r>
    <r>
      <rPr>
        <b val="true"/>
        <sz val="10"/>
        <rFont val="Times New Roman"/>
        <family val="1"/>
        <charset val="204"/>
      </rPr>
      <t xml:space="preserve">в холодный период года</t>
    </r>
  </si>
  <si>
    <t xml:space="preserve">3.3.1</t>
  </si>
  <si>
    <t xml:space="preserve"> сдвижка и подметание снега при отсутствии снегопада на придомовой территории с усовершенствованным покрытием 1 класса</t>
  </si>
  <si>
    <t xml:space="preserve">3.3.2</t>
  </si>
  <si>
    <t xml:space="preserve">сдвижка и подметание снега при  снегопаде на придомовой территории с усовершенствованным покрытием 1 класса</t>
  </si>
  <si>
    <t xml:space="preserve">3.3.3</t>
  </si>
  <si>
    <t xml:space="preserve">очистка  территории с усовершенствованным покрытием 1 класса от наледи без  обработки противогололедными реагентами</t>
  </si>
  <si>
    <t xml:space="preserve">3.3.4</t>
  </si>
  <si>
    <t xml:space="preserve">очистка  территории с усовершенствованным покрытием 1 класса от наледи с  обработкой противогололедными реагентами</t>
  </si>
  <si>
    <t xml:space="preserve">3.3.5</t>
  </si>
  <si>
    <t xml:space="preserve">механизированная уборка территории от снега</t>
  </si>
  <si>
    <t xml:space="preserve">100кв.м. территории</t>
  </si>
  <si>
    <t xml:space="preserve">3.3.6</t>
  </si>
  <si>
    <t xml:space="preserve">очистка от наледи и льда крышек люков пожарных колодцев</t>
  </si>
  <si>
    <t xml:space="preserve">1шт</t>
  </si>
  <si>
    <t xml:space="preserve">3.3.7</t>
  </si>
  <si>
    <t xml:space="preserve">уборка крыльца и площадки перед входом в подъезд в холодный период года</t>
  </si>
  <si>
    <t xml:space="preserve">3.3.8</t>
  </si>
  <si>
    <t xml:space="preserve">посыпка территории</t>
  </si>
  <si>
    <t xml:space="preserve">3.4</t>
  </si>
  <si>
    <r>
      <rPr>
        <sz val="10"/>
        <rFont val="Times New Roman"/>
        <family val="1"/>
        <charset val="204"/>
      </rPr>
      <t xml:space="preserve">Работы по содержанию придомовой территории </t>
    </r>
    <r>
      <rPr>
        <b val="true"/>
        <sz val="10"/>
        <rFont val="Times New Roman"/>
        <family val="1"/>
        <charset val="204"/>
      </rPr>
      <t xml:space="preserve">в теплый период года </t>
    </r>
  </si>
  <si>
    <t xml:space="preserve">3.4.1</t>
  </si>
  <si>
    <t xml:space="preserve">осмотр придомовой территории, оборудования детских, спортивных, хозяйственных площадок, расположенных на придомовой территории МКД</t>
  </si>
  <si>
    <t xml:space="preserve">3.4.2</t>
  </si>
  <si>
    <t xml:space="preserve">уборка детских и спортивных площадок</t>
  </si>
  <si>
    <t xml:space="preserve">100 кв м площадок</t>
  </si>
  <si>
    <t xml:space="preserve">3.4.3</t>
  </si>
  <si>
    <t xml:space="preserve">стрижка газона</t>
  </si>
  <si>
    <t xml:space="preserve">3.4.4</t>
  </si>
  <si>
    <t xml:space="preserve">подметание земельного участка с усовершенствованным покрытием 1 класса в летний период </t>
  </si>
  <si>
    <t xml:space="preserve">3.4.5</t>
  </si>
  <si>
    <t xml:space="preserve">уборка газонов средней засоренности от листьев, сучьев, мусора </t>
  </si>
  <si>
    <t xml:space="preserve">3.4.6</t>
  </si>
  <si>
    <t xml:space="preserve">уборка газонов от случайного мусора </t>
  </si>
  <si>
    <t xml:space="preserve">3.4.7</t>
  </si>
  <si>
    <t xml:space="preserve">уборка крыльца и площадки перед входом в подъезд в теплый период года </t>
  </si>
  <si>
    <t xml:space="preserve">3.5</t>
  </si>
  <si>
    <t xml:space="preserve">Работы по обеспечению вывоза отходов</t>
  </si>
  <si>
    <t xml:space="preserve">3.5.1</t>
  </si>
  <si>
    <t xml:space="preserve">Организация накопления отходов I - 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отходов.</t>
  </si>
  <si>
    <t xml:space="preserve">1000 м2 общей площади жилых помещений </t>
  </si>
  <si>
    <t xml:space="preserve">3.6</t>
  </si>
  <si>
    <t xml:space="preserve"> Работы по обеспечению вывоза, в том числе откачке, жидких бытовых отходов:</t>
  </si>
  <si>
    <t xml:space="preserve">3.6.1</t>
  </si>
  <si>
    <t xml:space="preserve"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водоотведения;</t>
  </si>
  <si>
    <t xml:space="preserve">3.6.2</t>
  </si>
  <si>
    <t xml:space="preserve">вывоз жидких бытовых отходов из дворовых туалетов, находящихся на придомовой территории;</t>
  </si>
  <si>
    <t xml:space="preserve">3.6.3</t>
  </si>
  <si>
    <t xml:space="preserve">вывоз бытовых сточных вод из септиков, находящихся на придомовой территории.
</t>
  </si>
  <si>
    <t xml:space="preserve">3.7</t>
  </si>
  <si>
    <t xml:space="preserve"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</si>
  <si>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4</t>
  </si>
  <si>
    <t xml:space="preserve">Работы по содержанию помещений, входящих в состав ОИ в МКД</t>
  </si>
  <si>
    <t xml:space="preserve">4.1</t>
  </si>
  <si>
    <t xml:space="preserve">подметание лестничных площадок и маршей, кабин лифтов, мест перед разгрузочными камерами  с предварительным их увлажнением в МКД  выше 3-х этажей                                              </t>
  </si>
  <si>
    <t xml:space="preserve">100 кв.м. убираемой площади</t>
  </si>
  <si>
    <t xml:space="preserve">4.2</t>
  </si>
  <si>
    <t xml:space="preserve">мытье лестничных площадок и маршей, полов кабин лифтов в МКД  выше 3-х этажей                                                     </t>
  </si>
  <si>
    <t xml:space="preserve">4.3</t>
  </si>
  <si>
    <t xml:space="preserve">подметание лестничных площадок и маршей с предварительным их увлажнением в МКД  до 3-х этажей                                                    </t>
  </si>
  <si>
    <t xml:space="preserve">4.4</t>
  </si>
  <si>
    <t xml:space="preserve">мытье лестничных площадок и маршей в МКД  до 3-х этажей                                                     </t>
  </si>
  <si>
    <t xml:space="preserve">4.5</t>
  </si>
  <si>
    <t xml:space="preserve">мытье стен, окрашенных масляной краской, в помещениях общего пользования, стен лифтов </t>
  </si>
  <si>
    <t xml:space="preserve">100 кв.м. убираемой площади стен</t>
  </si>
  <si>
    <t xml:space="preserve">4.6</t>
  </si>
  <si>
    <t xml:space="preserve">мытье оконных ограждений, радиаторных решеток, металлических перил, чердачных лестниц  в помещениях общего пользования</t>
  </si>
  <si>
    <t xml:space="preserve">100 кв.м.убираемой площади</t>
  </si>
  <si>
    <t xml:space="preserve">4.7</t>
  </si>
  <si>
    <t xml:space="preserve">мытье деревянных перил,  чердачных лестниц  в помещениях общего пользования</t>
  </si>
  <si>
    <t xml:space="preserve">100 кв.м.убираемой площади </t>
  </si>
  <si>
    <t xml:space="preserve">4.8</t>
  </si>
  <si>
    <t xml:space="preserve">обметание пыли с потолков в помещениях общего пользования</t>
  </si>
  <si>
    <t xml:space="preserve">100 кв.м. потолков</t>
  </si>
  <si>
    <t xml:space="preserve">4.9</t>
  </si>
  <si>
    <t xml:space="preserve">мытье отопительных приборов (радиаторов)  в помещениях общего пользования        </t>
  </si>
  <si>
    <t xml:space="preserve">100 кв.м.площади отопительных приборов</t>
  </si>
  <si>
    <t xml:space="preserve">4.10</t>
  </si>
  <si>
    <t xml:space="preserve">протирка пыли с колпаков светильников в помещениях общего пользования</t>
  </si>
  <si>
    <t xml:space="preserve">4.11</t>
  </si>
  <si>
    <t xml:space="preserve">мытье и протирка дверей в в помещениях общего пользования</t>
  </si>
  <si>
    <t xml:space="preserve">100 кв.м. дверей</t>
  </si>
  <si>
    <t xml:space="preserve">4.12</t>
  </si>
  <si>
    <t xml:space="preserve">протирка пыли с подоконников  в помещениях общего пользования</t>
  </si>
  <si>
    <t xml:space="preserve">100 кв.м. подоконников</t>
  </si>
  <si>
    <t xml:space="preserve">4.13</t>
  </si>
  <si>
    <t xml:space="preserve">мытье окон, труднодоступных  для работы, в помещениях общего пользования</t>
  </si>
  <si>
    <t xml:space="preserve">100 кв.м. окон с одной стороны</t>
  </si>
  <si>
    <t xml:space="preserve">4.14</t>
  </si>
  <si>
    <t xml:space="preserve">мытье почтовых ящиков в помещениях общего пользования</t>
  </si>
  <si>
    <t xml:space="preserve">100 кв.м. площади почтовых ящиков</t>
  </si>
  <si>
    <t xml:space="preserve">4.15</t>
  </si>
  <si>
    <t xml:space="preserve">мытье шкафов для электрощитков и слаботочных устройствв помещениях общего пользования</t>
  </si>
  <si>
    <t xml:space="preserve">5</t>
  </si>
  <si>
    <t xml:space="preserve">Работы, выполняемые в целях надлежащего содержания и ремонта лифта (лифтов) в многоквартирном доме:</t>
  </si>
  <si>
    <t xml:space="preserve">5.1</t>
  </si>
  <si>
    <t xml:space="preserve">обеспечение проведения осмотров, технического обслуживания и ремонт лифта (лифтов) (в том числе организация системы диспетчерского контроля и обеспечение диспетчерской связи с кабиной лифта и обеспечение проведения аварийного обслуживания лифта);</t>
  </si>
  <si>
    <t xml:space="preserve">5.2</t>
  </si>
  <si>
    <t xml:space="preserve">обеспечение проведения технического освидетельствования лифта (лифтов), в том числе после замены элементов оборудования.</t>
  </si>
  <si>
    <t xml:space="preserve">управление МКД</t>
  </si>
  <si>
    <t xml:space="preserve"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</si>
  <si>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итого</t>
  </si>
  <si>
    <t xml:space="preserve">содержание</t>
  </si>
  <si>
    <t xml:space="preserve">управление</t>
  </si>
  <si>
    <t xml:space="preserve">текущий ремонт (восстановительные работы в целях восстановления работоспособности)</t>
  </si>
  <si>
    <t xml:space="preserve">Директор ООО "УК "Техно-сервис" ________________________А.А. Кунгуров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</si>
</sst>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\ _₽_-;\-* #,##0.00\ _₽_-;_-* \-??\ _₽_-;_-@_-"/>
    <numFmt numFmtId="167" formatCode="0.00"/>
    <numFmt numFmtId="168" formatCode="0.0"/>
    <numFmt numFmtId="169" formatCode="_-* #,##0.00_р_._-;\-* #,##0.00_р_._-;_-* \-??_р_._-;_-@_-"/>
  </numFmts>
  <fonts count="17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1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9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9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5" fontId="8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8" fontId="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8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6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0" fillId="0" borderId="7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5" fontId="8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1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7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7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8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4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0" fillId="0" borderId="6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8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8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8" fillId="0" borderId="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1" fillId="2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1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6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0" fillId="0" borderId="6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2" fillId="0" borderId="8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4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1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2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6" fontId="9" fillId="0" borderId="3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6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13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8" fillId="0" borderId="6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4" fillId="0" borderId="8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8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6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9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3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6" fontId="9" fillId="0" borderId="4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9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5" fontId="8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2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0" fillId="0" borderId="4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7" fontId="0" fillId="0" borderId="3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5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4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5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5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5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6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0" borderId="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8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5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4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L138"/>
  <sheetViews>
    <sheetView showFormulas="false" showGridLines="true" showRowColHeaders="true" showZeros="true" rightToLeft="false" tabSelected="true" showOutlineSymbols="true" defaultGridColor="true" view="normal" topLeftCell="B34" colorId="64" zoomScale="130" zoomScaleNormal="130" zoomScalePageLayoutView="100" workbookViewId="0">
      <selection pane="topLeft" activeCell="J38" activeCellId="0" sqref="J38"/>
    </sheetView>
  </sheetViews>
  <sheetFormatPr defaultRowHeight="12.7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8.29"/>
    <col collapsed="false" customWidth="true" hidden="false" outlineLevel="0" max="3" min="3" style="1" width="53.71"/>
    <col collapsed="false" customWidth="true" hidden="false" outlineLevel="0" max="4" min="4" style="1" width="9.29"/>
    <col collapsed="false" customWidth="true" hidden="false" outlineLevel="0" max="5" min="5" style="2" width="20.29"/>
    <col collapsed="false" customWidth="true" hidden="true" outlineLevel="0" max="6" min="6" style="1" width="2.29"/>
    <col collapsed="false" customWidth="true" hidden="false" outlineLevel="0" max="7" min="7" style="1" width="13.86"/>
    <col collapsed="false" customWidth="true" hidden="true" outlineLevel="0" max="8" min="8" style="1" width="0.14"/>
    <col collapsed="false" customWidth="true" hidden="false" outlineLevel="0" max="9" min="9" style="1" width="10.42"/>
    <col collapsed="false" customWidth="true" hidden="false" outlineLevel="0" max="10" min="10" style="1" width="18.29"/>
    <col collapsed="false" customWidth="true" hidden="false" outlineLevel="0" max="11" min="11" style="1" width="9.58"/>
    <col collapsed="false" customWidth="true" hidden="false" outlineLevel="0" max="1025" min="12" style="1" width="9.14"/>
  </cols>
  <sheetData>
    <row r="2" customFormat="false" ht="54.75" hidden="false" customHeight="true" outlineLevel="0" collapsed="false">
      <c r="B2" s="3" t="s">
        <v>0</v>
      </c>
      <c r="C2" s="3"/>
      <c r="D2" s="3"/>
    </row>
    <row r="3" customFormat="false" ht="27.75" hidden="false" customHeight="true" outlineLevel="0" collapsed="false">
      <c r="B3" s="4"/>
      <c r="C3" s="5"/>
      <c r="D3" s="5"/>
    </row>
    <row r="4" customFormat="false" ht="22.5" hidden="false" customHeight="true" outlineLevel="0" collapsed="false">
      <c r="B4" s="4"/>
      <c r="C4" s="6" t="s">
        <v>1</v>
      </c>
      <c r="D4" s="7" t="s">
        <v>2</v>
      </c>
      <c r="E4" s="7"/>
      <c r="F4" s="7"/>
      <c r="G4" s="7"/>
    </row>
    <row r="5" customFormat="false" ht="98.25" hidden="false" customHeight="true" outlineLevel="0" collapsed="false">
      <c r="B5" s="4"/>
      <c r="C5" s="8" t="s">
        <v>3</v>
      </c>
      <c r="D5" s="7" t="s">
        <v>4</v>
      </c>
      <c r="E5" s="7"/>
      <c r="F5" s="7"/>
      <c r="G5" s="7"/>
    </row>
    <row r="6" customFormat="false" ht="24.75" hidden="false" customHeight="true" outlineLevel="0" collapsed="false">
      <c r="B6" s="4"/>
      <c r="C6" s="6" t="s">
        <v>5</v>
      </c>
      <c r="D6" s="7" t="n">
        <v>1</v>
      </c>
      <c r="E6" s="7"/>
      <c r="F6" s="7"/>
      <c r="G6" s="7"/>
    </row>
    <row r="7" customFormat="false" ht="173.25" hidden="false" customHeight="true" outlineLevel="0" collapsed="false">
      <c r="B7" s="4"/>
      <c r="C7" s="8" t="s">
        <v>6</v>
      </c>
      <c r="D7" s="9" t="s">
        <v>7</v>
      </c>
      <c r="E7" s="9"/>
      <c r="F7" s="9"/>
      <c r="G7" s="9"/>
      <c r="H7" s="10"/>
      <c r="I7" s="10"/>
    </row>
    <row r="8" customFormat="false" ht="24" hidden="false" customHeight="true" outlineLevel="0" collapsed="false">
      <c r="B8" s="4"/>
      <c r="C8" s="6" t="s">
        <v>8</v>
      </c>
      <c r="D8" s="7" t="n">
        <f aca="false">2228.4</f>
        <v>2228.4</v>
      </c>
      <c r="E8" s="7"/>
      <c r="F8" s="7"/>
      <c r="G8" s="7"/>
    </row>
    <row r="9" customFormat="false" ht="12" hidden="false" customHeight="true" outlineLevel="0" collapsed="false">
      <c r="A9" s="1" t="s">
        <v>9</v>
      </c>
      <c r="I9" s="11"/>
    </row>
    <row r="10" customFormat="false" ht="12" hidden="false" customHeight="true" outlineLevel="0" collapsed="false">
      <c r="A10" s="12" t="s">
        <v>10</v>
      </c>
      <c r="B10" s="12" t="s">
        <v>11</v>
      </c>
      <c r="C10" s="12" t="s">
        <v>12</v>
      </c>
      <c r="D10" s="13" t="s">
        <v>13</v>
      </c>
      <c r="E10" s="14" t="s">
        <v>14</v>
      </c>
      <c r="F10" s="13" t="s">
        <v>15</v>
      </c>
      <c r="G10" s="13" t="s">
        <v>16</v>
      </c>
      <c r="H10" s="15" t="s">
        <v>17</v>
      </c>
      <c r="I10" s="16" t="s">
        <v>17</v>
      </c>
    </row>
    <row r="11" customFormat="false" ht="51" hidden="false" customHeight="true" outlineLevel="0" collapsed="false">
      <c r="A11" s="12"/>
      <c r="B11" s="12"/>
      <c r="C11" s="12"/>
      <c r="D11" s="13"/>
      <c r="E11" s="14"/>
      <c r="F11" s="13"/>
      <c r="G11" s="13"/>
      <c r="H11" s="15"/>
      <c r="I11" s="16"/>
      <c r="J11" s="17"/>
      <c r="K11" s="11"/>
      <c r="L11" s="11"/>
    </row>
    <row r="12" customFormat="false" ht="42.75" hidden="false" customHeight="true" outlineLevel="0" collapsed="false">
      <c r="A12" s="18" t="n">
        <v>1</v>
      </c>
      <c r="B12" s="19" t="n">
        <v>1</v>
      </c>
      <c r="C12" s="20" t="s">
        <v>18</v>
      </c>
      <c r="D12" s="20"/>
      <c r="E12" s="21" t="n">
        <f aca="false">E14+E18+E16+E19+E21+E22+E24+E25+E26+E27+E28+E29+E30+E31+E33+E35+E36+E38+E39</f>
        <v>217670.112</v>
      </c>
      <c r="F12" s="22"/>
      <c r="G12" s="23" t="n">
        <f aca="false">D8</f>
        <v>2228.4</v>
      </c>
      <c r="H12" s="24" t="n">
        <f aca="false">H14+H18+H16+H19+H21+H22+H24+H25+H26+H27+H28+H29+H30+H31+H33+H35+H36+H38+H39</f>
        <v>8.14</v>
      </c>
      <c r="I12" s="24" t="n">
        <f aca="false">I14+I18+I16+I19+I21+I22+I24+I25+I26+I27+I28+I29+I30+I31+I33+I35+I36+I38+I39</f>
        <v>8.14</v>
      </c>
      <c r="J12" s="17"/>
      <c r="K12" s="11"/>
      <c r="L12" s="11"/>
    </row>
    <row r="13" s="2" customFormat="true" ht="23.25" hidden="false" customHeight="true" outlineLevel="0" collapsed="false">
      <c r="A13" s="18" t="n">
        <v>2</v>
      </c>
      <c r="B13" s="25" t="s">
        <v>19</v>
      </c>
      <c r="C13" s="26" t="s">
        <v>20</v>
      </c>
      <c r="D13" s="26"/>
      <c r="E13" s="26"/>
      <c r="F13" s="27"/>
      <c r="G13" s="27"/>
      <c r="H13" s="28"/>
      <c r="I13" s="29"/>
      <c r="J13" s="30"/>
      <c r="K13" s="31"/>
      <c r="L13" s="31"/>
    </row>
    <row r="14" customFormat="false" ht="34.5" hidden="false" customHeight="true" outlineLevel="0" collapsed="false">
      <c r="A14" s="18" t="n">
        <v>3</v>
      </c>
      <c r="B14" s="32" t="s">
        <v>21</v>
      </c>
      <c r="C14" s="33" t="s">
        <v>22</v>
      </c>
      <c r="D14" s="34" t="s">
        <v>23</v>
      </c>
      <c r="E14" s="35" t="n">
        <f aca="false">I14*G14*12</f>
        <v>534.816</v>
      </c>
      <c r="F14" s="27"/>
      <c r="G14" s="27" t="n">
        <f aca="false">D8</f>
        <v>2228.4</v>
      </c>
      <c r="H14" s="36" t="n">
        <f aca="false">E14/G14/12</f>
        <v>0.02</v>
      </c>
      <c r="I14" s="37" t="n">
        <v>0.02</v>
      </c>
      <c r="J14" s="17"/>
      <c r="K14" s="11"/>
      <c r="L14" s="11"/>
    </row>
    <row r="15" s="2" customFormat="true" ht="30" hidden="false" customHeight="true" outlineLevel="0" collapsed="false">
      <c r="A15" s="18" t="n">
        <v>4</v>
      </c>
      <c r="B15" s="38" t="s">
        <v>24</v>
      </c>
      <c r="C15" s="26" t="s">
        <v>25</v>
      </c>
      <c r="D15" s="26"/>
      <c r="E15" s="26"/>
      <c r="F15" s="27"/>
      <c r="G15" s="27"/>
      <c r="H15" s="36"/>
      <c r="I15" s="29"/>
      <c r="J15" s="30"/>
      <c r="K15" s="31"/>
      <c r="L15" s="31"/>
    </row>
    <row r="16" s="2" customFormat="true" ht="24" hidden="false" customHeight="true" outlineLevel="0" collapsed="false">
      <c r="A16" s="18" t="n">
        <v>5</v>
      </c>
      <c r="B16" s="32" t="s">
        <v>26</v>
      </c>
      <c r="C16" s="33" t="s">
        <v>27</v>
      </c>
      <c r="D16" s="34" t="s">
        <v>28</v>
      </c>
      <c r="E16" s="35" t="n">
        <f aca="false">I16*G16*12</f>
        <v>267.408</v>
      </c>
      <c r="F16" s="27"/>
      <c r="G16" s="27" t="n">
        <f aca="false">D8</f>
        <v>2228.4</v>
      </c>
      <c r="H16" s="36" t="n">
        <f aca="false">E16/G16/12</f>
        <v>0.01</v>
      </c>
      <c r="I16" s="39" t="n">
        <v>0.01</v>
      </c>
      <c r="J16" s="40"/>
      <c r="K16" s="41"/>
      <c r="L16" s="31"/>
    </row>
    <row r="17" customFormat="false" ht="26.25" hidden="false" customHeight="true" outlineLevel="0" collapsed="false">
      <c r="A17" s="18" t="n">
        <v>6</v>
      </c>
      <c r="B17" s="38" t="s">
        <v>29</v>
      </c>
      <c r="C17" s="26" t="s">
        <v>30</v>
      </c>
      <c r="D17" s="26"/>
      <c r="E17" s="26"/>
      <c r="F17" s="42"/>
      <c r="G17" s="42"/>
      <c r="H17" s="43"/>
      <c r="I17" s="44"/>
      <c r="J17" s="45"/>
      <c r="K17" s="46"/>
      <c r="L17" s="11"/>
    </row>
    <row r="18" customFormat="false" ht="44.25" hidden="false" customHeight="true" outlineLevel="0" collapsed="false">
      <c r="A18" s="18" t="n">
        <v>7</v>
      </c>
      <c r="B18" s="47" t="s">
        <v>31</v>
      </c>
      <c r="C18" s="12" t="s">
        <v>32</v>
      </c>
      <c r="D18" s="48" t="s">
        <v>33</v>
      </c>
      <c r="E18" s="35" t="n">
        <f aca="false">I18*G18*12</f>
        <v>4278.528</v>
      </c>
      <c r="F18" s="42"/>
      <c r="G18" s="42" t="n">
        <f aca="false">D8</f>
        <v>2228.4</v>
      </c>
      <c r="H18" s="36" t="n">
        <f aca="false">E18/G18/12</f>
        <v>0.16</v>
      </c>
      <c r="I18" s="44" t="n">
        <v>0.16</v>
      </c>
      <c r="J18" s="45"/>
      <c r="K18" s="46"/>
      <c r="L18" s="11"/>
    </row>
    <row r="19" customFormat="false" ht="23.25" hidden="false" customHeight="true" outlineLevel="0" collapsed="false">
      <c r="A19" s="18" t="n">
        <v>8</v>
      </c>
      <c r="B19" s="32" t="s">
        <v>34</v>
      </c>
      <c r="C19" s="33" t="s">
        <v>35</v>
      </c>
      <c r="D19" s="49" t="s">
        <v>36</v>
      </c>
      <c r="E19" s="35" t="n">
        <f aca="false">I19*G19*12</f>
        <v>3208.896</v>
      </c>
      <c r="F19" s="42"/>
      <c r="G19" s="42" t="n">
        <f aca="false">D8</f>
        <v>2228.4</v>
      </c>
      <c r="H19" s="36" t="n">
        <f aca="false">E19/G19/12</f>
        <v>0.12</v>
      </c>
      <c r="I19" s="44" t="n">
        <v>0.12</v>
      </c>
      <c r="J19" s="45"/>
      <c r="K19" s="46"/>
      <c r="L19" s="11"/>
    </row>
    <row r="20" customFormat="false" ht="33" hidden="false" customHeight="true" outlineLevel="0" collapsed="false">
      <c r="A20" s="18" t="n">
        <v>9</v>
      </c>
      <c r="B20" s="38" t="s">
        <v>37</v>
      </c>
      <c r="C20" s="26" t="s">
        <v>38</v>
      </c>
      <c r="D20" s="26"/>
      <c r="E20" s="26"/>
      <c r="F20" s="42"/>
      <c r="G20" s="42"/>
      <c r="H20" s="43"/>
      <c r="I20" s="44"/>
      <c r="J20" s="45"/>
      <c r="K20" s="46"/>
      <c r="L20" s="11"/>
    </row>
    <row r="21" customFormat="false" ht="25.5" hidden="false" customHeight="true" outlineLevel="0" collapsed="false">
      <c r="A21" s="18" t="n">
        <v>10</v>
      </c>
      <c r="B21" s="32" t="s">
        <v>39</v>
      </c>
      <c r="C21" s="33" t="s">
        <v>40</v>
      </c>
      <c r="D21" s="49" t="s">
        <v>36</v>
      </c>
      <c r="E21" s="35" t="n">
        <f aca="false">I21*G21*12</f>
        <v>267.408</v>
      </c>
      <c r="F21" s="42"/>
      <c r="G21" s="42" t="n">
        <f aca="false">D8</f>
        <v>2228.4</v>
      </c>
      <c r="H21" s="36" t="n">
        <f aca="false">E21/G21/12</f>
        <v>0.01</v>
      </c>
      <c r="I21" s="44" t="n">
        <v>0.01</v>
      </c>
      <c r="J21" s="45"/>
      <c r="K21" s="46"/>
      <c r="L21" s="11"/>
    </row>
    <row r="22" customFormat="false" ht="27.75" hidden="false" customHeight="true" outlineLevel="0" collapsed="false">
      <c r="A22" s="18" t="n">
        <v>11</v>
      </c>
      <c r="B22" s="32" t="s">
        <v>41</v>
      </c>
      <c r="C22" s="50" t="s">
        <v>42</v>
      </c>
      <c r="D22" s="51" t="s">
        <v>36</v>
      </c>
      <c r="E22" s="52"/>
      <c r="F22" s="42"/>
      <c r="G22" s="42" t="n">
        <f aca="false">D8</f>
        <v>2228.4</v>
      </c>
      <c r="H22" s="36" t="n">
        <f aca="false">E22/G22/12</f>
        <v>0</v>
      </c>
      <c r="I22" s="44"/>
      <c r="J22" s="45"/>
      <c r="K22" s="46"/>
      <c r="L22" s="11"/>
    </row>
    <row r="23" customFormat="false" ht="33" hidden="false" customHeight="true" outlineLevel="0" collapsed="false">
      <c r="A23" s="18" t="n">
        <v>12</v>
      </c>
      <c r="B23" s="38" t="s">
        <v>43</v>
      </c>
      <c r="C23" s="26" t="s">
        <v>44</v>
      </c>
      <c r="D23" s="26"/>
      <c r="E23" s="26"/>
      <c r="F23" s="42"/>
      <c r="G23" s="42"/>
      <c r="H23" s="43"/>
      <c r="I23" s="44"/>
      <c r="J23" s="45"/>
      <c r="K23" s="46"/>
      <c r="L23" s="11"/>
    </row>
    <row r="24" customFormat="false" ht="29.25" hidden="false" customHeight="true" outlineLevel="0" collapsed="false">
      <c r="A24" s="18" t="n">
        <v>13</v>
      </c>
      <c r="B24" s="32" t="s">
        <v>45</v>
      </c>
      <c r="C24" s="33" t="s">
        <v>46</v>
      </c>
      <c r="D24" s="49" t="s">
        <v>47</v>
      </c>
      <c r="E24" s="35" t="n">
        <f aca="false">I24*G24*12</f>
        <v>0</v>
      </c>
      <c r="F24" s="42"/>
      <c r="G24" s="42" t="n">
        <f aca="false">D8</f>
        <v>2228.4</v>
      </c>
      <c r="H24" s="36" t="n">
        <f aca="false">E24/G24/12</f>
        <v>0</v>
      </c>
      <c r="I24" s="44" t="n">
        <v>0</v>
      </c>
      <c r="J24" s="45"/>
      <c r="K24" s="46"/>
      <c r="L24" s="11"/>
    </row>
    <row r="25" customFormat="false" ht="30" hidden="false" customHeight="true" outlineLevel="0" collapsed="false">
      <c r="A25" s="18" t="n">
        <v>14</v>
      </c>
      <c r="B25" s="32" t="s">
        <v>48</v>
      </c>
      <c r="C25" s="12" t="s">
        <v>49</v>
      </c>
      <c r="D25" s="53" t="s">
        <v>47</v>
      </c>
      <c r="E25" s="35" t="n">
        <f aca="false">I25*G25*12</f>
        <v>1604.448</v>
      </c>
      <c r="F25" s="42"/>
      <c r="G25" s="42" t="n">
        <f aca="false">D8</f>
        <v>2228.4</v>
      </c>
      <c r="H25" s="36" t="n">
        <f aca="false">E25/G25/12</f>
        <v>0.06</v>
      </c>
      <c r="I25" s="44" t="n">
        <v>0.06</v>
      </c>
      <c r="J25" s="45"/>
      <c r="K25" s="46"/>
      <c r="L25" s="11"/>
    </row>
    <row r="26" s="2" customFormat="true" ht="24.75" hidden="false" customHeight="true" outlineLevel="0" collapsed="false">
      <c r="A26" s="18" t="n">
        <v>15</v>
      </c>
      <c r="B26" s="32" t="s">
        <v>50</v>
      </c>
      <c r="C26" s="54" t="s">
        <v>51</v>
      </c>
      <c r="D26" s="53" t="s">
        <v>52</v>
      </c>
      <c r="E26" s="55"/>
      <c r="F26" s="27"/>
      <c r="G26" s="27" t="n">
        <f aca="false">D8</f>
        <v>2228.4</v>
      </c>
      <c r="H26" s="36" t="n">
        <f aca="false">E26/G26/12</f>
        <v>0</v>
      </c>
      <c r="I26" s="39" t="n">
        <v>0</v>
      </c>
      <c r="J26" s="40"/>
      <c r="K26" s="41"/>
      <c r="L26" s="31"/>
    </row>
    <row r="27" s="2" customFormat="true" ht="22.5" hidden="false" customHeight="true" outlineLevel="0" collapsed="false">
      <c r="A27" s="18" t="n">
        <v>16</v>
      </c>
      <c r="B27" s="32" t="s">
        <v>53</v>
      </c>
      <c r="C27" s="56" t="s">
        <v>54</v>
      </c>
      <c r="D27" s="57" t="s">
        <v>55</v>
      </c>
      <c r="E27" s="35" t="n">
        <f aca="false">I27*G27*12</f>
        <v>267.408</v>
      </c>
      <c r="F27" s="27"/>
      <c r="G27" s="27" t="n">
        <f aca="false">D8</f>
        <v>2228.4</v>
      </c>
      <c r="H27" s="36" t="n">
        <f aca="false">E27/G27/12</f>
        <v>0.01</v>
      </c>
      <c r="I27" s="39" t="n">
        <v>0.01</v>
      </c>
      <c r="J27" s="40"/>
      <c r="K27" s="41"/>
      <c r="L27" s="31"/>
    </row>
    <row r="28" s="2" customFormat="true" ht="36.75" hidden="false" customHeight="true" outlineLevel="0" collapsed="false">
      <c r="A28" s="18" t="n">
        <v>17</v>
      </c>
      <c r="B28" s="32" t="s">
        <v>56</v>
      </c>
      <c r="C28" s="56" t="s">
        <v>57</v>
      </c>
      <c r="D28" s="53" t="s">
        <v>58</v>
      </c>
      <c r="E28" s="58"/>
      <c r="F28" s="27"/>
      <c r="G28" s="27" t="n">
        <f aca="false">D8</f>
        <v>2228.4</v>
      </c>
      <c r="H28" s="36" t="n">
        <f aca="false">E28/G28/12</f>
        <v>0</v>
      </c>
      <c r="I28" s="39" t="n">
        <v>0</v>
      </c>
      <c r="J28" s="40"/>
      <c r="K28" s="41"/>
      <c r="L28" s="31"/>
    </row>
    <row r="29" s="2" customFormat="true" ht="32.25" hidden="false" customHeight="true" outlineLevel="0" collapsed="false">
      <c r="A29" s="18" t="n">
        <v>18</v>
      </c>
      <c r="B29" s="32" t="s">
        <v>59</v>
      </c>
      <c r="C29" s="56" t="s">
        <v>60</v>
      </c>
      <c r="D29" s="53" t="s">
        <v>52</v>
      </c>
      <c r="E29" s="35" t="n">
        <f aca="false">I29*G29*12</f>
        <v>5882.976</v>
      </c>
      <c r="F29" s="27"/>
      <c r="G29" s="27" t="n">
        <f aca="false">D8</f>
        <v>2228.4</v>
      </c>
      <c r="H29" s="36" t="n">
        <f aca="false">E29/G29/12</f>
        <v>0.22</v>
      </c>
      <c r="I29" s="39" t="n">
        <v>0.22</v>
      </c>
      <c r="J29" s="40"/>
      <c r="K29" s="41"/>
      <c r="L29" s="31"/>
    </row>
    <row r="30" s="2" customFormat="true" ht="30.75" hidden="false" customHeight="true" outlineLevel="0" collapsed="false">
      <c r="A30" s="18" t="n">
        <v>19</v>
      </c>
      <c r="B30" s="32" t="s">
        <v>61</v>
      </c>
      <c r="C30" s="56" t="s">
        <v>62</v>
      </c>
      <c r="D30" s="57" t="s">
        <v>63</v>
      </c>
      <c r="E30" s="59"/>
      <c r="F30" s="27"/>
      <c r="G30" s="27" t="n">
        <f aca="false">D8</f>
        <v>2228.4</v>
      </c>
      <c r="H30" s="36" t="n">
        <f aca="false">E30/G30/12</f>
        <v>0</v>
      </c>
      <c r="I30" s="39" t="n">
        <v>0</v>
      </c>
      <c r="J30" s="40"/>
      <c r="K30" s="41"/>
      <c r="L30" s="31"/>
    </row>
    <row r="31" s="2" customFormat="true" ht="30.75" hidden="false" customHeight="true" outlineLevel="0" collapsed="false">
      <c r="A31" s="18" t="n">
        <v>20</v>
      </c>
      <c r="B31" s="25" t="s">
        <v>64</v>
      </c>
      <c r="C31" s="54" t="s">
        <v>65</v>
      </c>
      <c r="D31" s="53" t="s">
        <v>52</v>
      </c>
      <c r="E31" s="35" t="n">
        <f aca="false">I31*G31*12</f>
        <v>10696.32</v>
      </c>
      <c r="F31" s="60"/>
      <c r="G31" s="61" t="n">
        <f aca="false">D8</f>
        <v>2228.4</v>
      </c>
      <c r="H31" s="62" t="n">
        <f aca="false">E31/G31/12</f>
        <v>0.4</v>
      </c>
      <c r="I31" s="39" t="n">
        <v>0.4</v>
      </c>
      <c r="J31" s="40"/>
      <c r="K31" s="41"/>
      <c r="L31" s="31"/>
    </row>
    <row r="32" customFormat="false" ht="33" hidden="false" customHeight="true" outlineLevel="0" collapsed="false">
      <c r="A32" s="18" t="n">
        <v>21</v>
      </c>
      <c r="B32" s="38" t="s">
        <v>66</v>
      </c>
      <c r="C32" s="26" t="s">
        <v>67</v>
      </c>
      <c r="D32" s="26"/>
      <c r="E32" s="26"/>
      <c r="F32" s="42"/>
      <c r="G32" s="42"/>
      <c r="H32" s="43"/>
      <c r="I32" s="44"/>
      <c r="J32" s="45"/>
      <c r="K32" s="46"/>
      <c r="L32" s="11"/>
    </row>
    <row r="33" customFormat="false" ht="31.5" hidden="false" customHeight="true" outlineLevel="0" collapsed="false">
      <c r="A33" s="18" t="n">
        <v>22</v>
      </c>
      <c r="B33" s="32" t="s">
        <v>68</v>
      </c>
      <c r="C33" s="63" t="s">
        <v>69</v>
      </c>
      <c r="D33" s="51" t="s">
        <v>70</v>
      </c>
      <c r="E33" s="52"/>
      <c r="F33" s="64"/>
      <c r="G33" s="64" t="n">
        <f aca="false">D8</f>
        <v>2228.4</v>
      </c>
      <c r="H33" s="36" t="n">
        <f aca="false">E33/G33/12</f>
        <v>0</v>
      </c>
      <c r="I33" s="42"/>
      <c r="J33" s="45"/>
      <c r="K33" s="46"/>
      <c r="L33" s="11"/>
    </row>
    <row r="34" customFormat="false" ht="31.5" hidden="false" customHeight="true" outlineLevel="0" collapsed="false">
      <c r="A34" s="18" t="n">
        <v>23</v>
      </c>
      <c r="B34" s="38" t="s">
        <v>71</v>
      </c>
      <c r="C34" s="26" t="s">
        <v>72</v>
      </c>
      <c r="D34" s="26"/>
      <c r="E34" s="26"/>
      <c r="F34" s="64"/>
      <c r="G34" s="65"/>
      <c r="H34" s="43"/>
      <c r="I34" s="42"/>
      <c r="J34" s="45"/>
      <c r="K34" s="46"/>
      <c r="L34" s="11"/>
    </row>
    <row r="35" customFormat="false" ht="24.75" hidden="false" customHeight="true" outlineLevel="0" collapsed="false">
      <c r="A35" s="18" t="n">
        <v>24</v>
      </c>
      <c r="B35" s="32" t="s">
        <v>73</v>
      </c>
      <c r="C35" s="66" t="s">
        <v>74</v>
      </c>
      <c r="D35" s="67" t="s">
        <v>75</v>
      </c>
      <c r="E35" s="35" t="n">
        <f aca="false">I35*G35*12</f>
        <v>0</v>
      </c>
      <c r="F35" s="64"/>
      <c r="G35" s="64" t="n">
        <f aca="false">D8</f>
        <v>2228.4</v>
      </c>
      <c r="H35" s="36" t="n">
        <f aca="false">E35/G35/12</f>
        <v>0</v>
      </c>
      <c r="I35" s="42"/>
      <c r="J35" s="45"/>
      <c r="K35" s="46"/>
      <c r="L35" s="11"/>
    </row>
    <row r="36" customFormat="false" ht="24" hidden="false" customHeight="true" outlineLevel="0" collapsed="false">
      <c r="A36" s="18" t="n">
        <v>25</v>
      </c>
      <c r="B36" s="32" t="s">
        <v>76</v>
      </c>
      <c r="C36" s="54" t="s">
        <v>77</v>
      </c>
      <c r="D36" s="67" t="s">
        <v>75</v>
      </c>
      <c r="E36" s="68"/>
      <c r="F36" s="64"/>
      <c r="G36" s="64" t="n">
        <f aca="false">D8</f>
        <v>2228.4</v>
      </c>
      <c r="H36" s="36" t="n">
        <f aca="false">E36/G36/12</f>
        <v>0</v>
      </c>
      <c r="I36" s="42"/>
      <c r="J36" s="45"/>
      <c r="K36" s="46"/>
      <c r="L36" s="11"/>
    </row>
    <row r="37" customFormat="false" ht="27.75" hidden="false" customHeight="true" outlineLevel="0" collapsed="false">
      <c r="A37" s="18" t="n">
        <v>26</v>
      </c>
      <c r="B37" s="38" t="s">
        <v>78</v>
      </c>
      <c r="C37" s="26" t="s">
        <v>79</v>
      </c>
      <c r="D37" s="26"/>
      <c r="E37" s="26"/>
      <c r="F37" s="64"/>
      <c r="G37" s="64"/>
      <c r="H37" s="43"/>
      <c r="I37" s="42"/>
      <c r="J37" s="45"/>
      <c r="K37" s="46"/>
      <c r="L37" s="11"/>
    </row>
    <row r="38" s="2" customFormat="true" ht="35.25" hidden="false" customHeight="true" outlineLevel="0" collapsed="false">
      <c r="A38" s="18" t="n">
        <v>27</v>
      </c>
      <c r="B38" s="32" t="s">
        <v>80</v>
      </c>
      <c r="C38" s="54" t="s">
        <v>81</v>
      </c>
      <c r="D38" s="69" t="s">
        <v>82</v>
      </c>
      <c r="E38" s="35" t="n">
        <f aca="false">I38*G38*12</f>
        <v>4011.12</v>
      </c>
      <c r="F38" s="70"/>
      <c r="G38" s="70" t="n">
        <f aca="false">D8</f>
        <v>2228.4</v>
      </c>
      <c r="H38" s="36" t="n">
        <f aca="false">E38/G38/12</f>
        <v>0.15</v>
      </c>
      <c r="I38" s="27" t="n">
        <v>0.15</v>
      </c>
      <c r="J38" s="40"/>
      <c r="K38" s="41"/>
      <c r="L38" s="31"/>
    </row>
    <row r="39" s="2" customFormat="true" ht="35.25" hidden="false" customHeight="true" outlineLevel="0" collapsed="false">
      <c r="A39" s="18" t="n">
        <v>28</v>
      </c>
      <c r="B39" s="25" t="s">
        <v>83</v>
      </c>
      <c r="C39" s="54" t="s">
        <v>84</v>
      </c>
      <c r="D39" s="71"/>
      <c r="E39" s="35" t="n">
        <f aca="false">I39*G39*12</f>
        <v>186650.784</v>
      </c>
      <c r="F39" s="72"/>
      <c r="G39" s="72" t="n">
        <f aca="false">D8</f>
        <v>2228.4</v>
      </c>
      <c r="H39" s="62" t="n">
        <f aca="false">E39/G39/12</f>
        <v>6.98</v>
      </c>
      <c r="I39" s="27" t="n">
        <v>6.98</v>
      </c>
      <c r="K39" s="41"/>
      <c r="L39" s="31"/>
    </row>
    <row r="40" customFormat="false" ht="38.25" hidden="false" customHeight="true" outlineLevel="0" collapsed="false">
      <c r="A40" s="18" t="n">
        <v>29</v>
      </c>
      <c r="B40" s="19" t="s">
        <v>85</v>
      </c>
      <c r="C40" s="73" t="s">
        <v>86</v>
      </c>
      <c r="D40" s="73"/>
      <c r="E40" s="74" t="n">
        <f aca="false">E42+E43+E44+E45+E46+E47+E48+E49+E51+E52+E53+E55+E56+E57+E58+E59+E60+E61+E62+E64+E65+E66+E67+E68+E70+E71+E72+E73</f>
        <v>100278</v>
      </c>
      <c r="F40" s="22"/>
      <c r="G40" s="23"/>
      <c r="H40" s="74" t="n">
        <f aca="false">H42+H43+H44+H45+H46+H47+H48+H49+H51+H52+H53+H55+H56+H57+H58+H59+H60+H61+H62+H64+H65+H66+H67+H68+H70+H71+H72+H73</f>
        <v>3.75</v>
      </c>
      <c r="I40" s="75" t="n">
        <f aca="false">I42+I43+I44+I45+I46+I47+I48+I49+I51+I52+I53+I55+I56+I57+I58+I59+I60+I61+I62+I64+I65+I66+I67+I68+I70+I71+I72+I73</f>
        <v>3.75</v>
      </c>
      <c r="J40" s="45"/>
      <c r="K40" s="46"/>
      <c r="L40" s="11"/>
    </row>
    <row r="41" s="2" customFormat="true" ht="28.5" hidden="false" customHeight="true" outlineLevel="0" collapsed="false">
      <c r="A41" s="18" t="n">
        <v>30</v>
      </c>
      <c r="B41" s="38" t="s">
        <v>87</v>
      </c>
      <c r="C41" s="26" t="s">
        <v>88</v>
      </c>
      <c r="D41" s="26"/>
      <c r="E41" s="26"/>
      <c r="F41" s="65"/>
      <c r="G41" s="65"/>
      <c r="H41" s="36"/>
      <c r="I41" s="27"/>
      <c r="J41" s="40"/>
      <c r="K41" s="41"/>
      <c r="L41" s="31"/>
    </row>
    <row r="42" customFormat="false" ht="34.5" hidden="false" customHeight="true" outlineLevel="0" collapsed="false">
      <c r="A42" s="18" t="n">
        <v>31</v>
      </c>
      <c r="B42" s="32" t="s">
        <v>89</v>
      </c>
      <c r="C42" s="66" t="s">
        <v>90</v>
      </c>
      <c r="D42" s="49" t="s">
        <v>91</v>
      </c>
      <c r="E42" s="76"/>
      <c r="F42" s="64"/>
      <c r="G42" s="64" t="n">
        <f aca="false">D8</f>
        <v>2228.4</v>
      </c>
      <c r="H42" s="36" t="n">
        <f aca="false">E42/G42/12</f>
        <v>0</v>
      </c>
      <c r="I42" s="42"/>
      <c r="J42" s="45"/>
      <c r="K42" s="46"/>
      <c r="L42" s="11"/>
    </row>
    <row r="43" customFormat="false" ht="41.25" hidden="false" customHeight="true" outlineLevel="0" collapsed="false">
      <c r="A43" s="18" t="n">
        <v>32</v>
      </c>
      <c r="B43" s="32" t="s">
        <v>92</v>
      </c>
      <c r="C43" s="54" t="s">
        <v>93</v>
      </c>
      <c r="D43" s="53" t="s">
        <v>94</v>
      </c>
      <c r="E43" s="55"/>
      <c r="F43" s="64"/>
      <c r="G43" s="64" t="n">
        <f aca="false">D8</f>
        <v>2228.4</v>
      </c>
      <c r="H43" s="36" t="n">
        <f aca="false">E43/G43/12</f>
        <v>0</v>
      </c>
      <c r="I43" s="42"/>
      <c r="J43" s="45"/>
      <c r="K43" s="46"/>
      <c r="L43" s="11"/>
    </row>
    <row r="44" customFormat="false" ht="38.25" hidden="false" customHeight="true" outlineLevel="0" collapsed="false">
      <c r="A44" s="18" t="n">
        <v>33</v>
      </c>
      <c r="B44" s="32" t="s">
        <v>95</v>
      </c>
      <c r="C44" s="77" t="s">
        <v>96</v>
      </c>
      <c r="D44" s="53" t="s">
        <v>97</v>
      </c>
      <c r="E44" s="55"/>
      <c r="F44" s="64"/>
      <c r="G44" s="64" t="n">
        <f aca="false">D8</f>
        <v>2228.4</v>
      </c>
      <c r="H44" s="36" t="n">
        <f aca="false">E44/G44/12</f>
        <v>0</v>
      </c>
      <c r="I44" s="42"/>
      <c r="J44" s="45"/>
      <c r="K44" s="46"/>
      <c r="L44" s="11"/>
    </row>
    <row r="45" customFormat="false" ht="36.75" hidden="false" customHeight="true" outlineLevel="0" collapsed="false">
      <c r="A45" s="18" t="n">
        <v>34</v>
      </c>
      <c r="B45" s="32" t="s">
        <v>98</v>
      </c>
      <c r="C45" s="54" t="s">
        <v>99</v>
      </c>
      <c r="D45" s="53" t="s">
        <v>97</v>
      </c>
      <c r="E45" s="55"/>
      <c r="F45" s="64"/>
      <c r="G45" s="64" t="n">
        <f aca="false">D8</f>
        <v>2228.4</v>
      </c>
      <c r="H45" s="36" t="n">
        <f aca="false">E45/G45/12</f>
        <v>0</v>
      </c>
      <c r="I45" s="42"/>
      <c r="J45" s="45"/>
      <c r="K45" s="46"/>
      <c r="L45" s="11"/>
    </row>
    <row r="46" customFormat="false" ht="32.25" hidden="false" customHeight="true" outlineLevel="0" collapsed="false">
      <c r="A46" s="18" t="n">
        <v>35</v>
      </c>
      <c r="B46" s="32" t="s">
        <v>100</v>
      </c>
      <c r="C46" s="54" t="s">
        <v>101</v>
      </c>
      <c r="D46" s="53" t="s">
        <v>102</v>
      </c>
      <c r="E46" s="55"/>
      <c r="F46" s="64"/>
      <c r="G46" s="64" t="n">
        <f aca="false">D8</f>
        <v>2228.4</v>
      </c>
      <c r="H46" s="36" t="n">
        <f aca="false">E46/G46/12</f>
        <v>0</v>
      </c>
      <c r="I46" s="42"/>
      <c r="J46" s="45"/>
      <c r="K46" s="46"/>
      <c r="L46" s="11"/>
    </row>
    <row r="47" customFormat="false" ht="35.25" hidden="false" customHeight="true" outlineLevel="0" collapsed="false">
      <c r="A47" s="18" t="n">
        <v>36</v>
      </c>
      <c r="B47" s="32" t="s">
        <v>103</v>
      </c>
      <c r="C47" s="54" t="s">
        <v>104</v>
      </c>
      <c r="D47" s="49" t="s">
        <v>105</v>
      </c>
      <c r="E47" s="55"/>
      <c r="F47" s="64"/>
      <c r="G47" s="64" t="n">
        <f aca="false">D8</f>
        <v>2228.4</v>
      </c>
      <c r="H47" s="36" t="n">
        <f aca="false">E47/G47/12</f>
        <v>0</v>
      </c>
      <c r="I47" s="42"/>
      <c r="J47" s="45"/>
      <c r="K47" s="46"/>
      <c r="L47" s="11"/>
    </row>
    <row r="48" customFormat="false" ht="27.75" hidden="false" customHeight="true" outlineLevel="0" collapsed="false">
      <c r="A48" s="18" t="n">
        <v>37</v>
      </c>
      <c r="B48" s="32" t="s">
        <v>106</v>
      </c>
      <c r="C48" s="54" t="s">
        <v>107</v>
      </c>
      <c r="D48" s="53" t="s">
        <v>108</v>
      </c>
      <c r="E48" s="78"/>
      <c r="F48" s="64"/>
      <c r="G48" s="64" t="n">
        <f aca="false">D8</f>
        <v>2228.4</v>
      </c>
      <c r="H48" s="36" t="n">
        <f aca="false">E48/G48/12</f>
        <v>0</v>
      </c>
      <c r="I48" s="42"/>
      <c r="J48" s="45"/>
      <c r="K48" s="46"/>
      <c r="L48" s="11"/>
    </row>
    <row r="49" customFormat="false" ht="22.5" hidden="false" customHeight="true" outlineLevel="0" collapsed="false">
      <c r="A49" s="18" t="n">
        <v>38</v>
      </c>
      <c r="B49" s="32" t="s">
        <v>109</v>
      </c>
      <c r="C49" s="56" t="s">
        <v>110</v>
      </c>
      <c r="D49" s="51" t="s">
        <v>111</v>
      </c>
      <c r="E49" s="52"/>
      <c r="F49" s="64"/>
      <c r="G49" s="64" t="n">
        <f aca="false">D8</f>
        <v>2228.4</v>
      </c>
      <c r="H49" s="36" t="n">
        <f aca="false">E49/G49/12</f>
        <v>0</v>
      </c>
      <c r="I49" s="42"/>
      <c r="J49" s="45"/>
      <c r="K49" s="46"/>
      <c r="L49" s="11"/>
    </row>
    <row r="50" customFormat="false" ht="28.5" hidden="false" customHeight="true" outlineLevel="0" collapsed="false">
      <c r="A50" s="18" t="n">
        <v>39</v>
      </c>
      <c r="B50" s="38" t="s">
        <v>112</v>
      </c>
      <c r="C50" s="26" t="s">
        <v>113</v>
      </c>
      <c r="D50" s="26"/>
      <c r="E50" s="26"/>
      <c r="F50" s="64"/>
      <c r="G50" s="64"/>
      <c r="H50" s="43"/>
      <c r="I50" s="42"/>
      <c r="J50" s="45"/>
      <c r="K50" s="46"/>
      <c r="L50" s="11"/>
    </row>
    <row r="51" customFormat="false" ht="28.5" hidden="false" customHeight="true" outlineLevel="0" collapsed="false">
      <c r="A51" s="18" t="n">
        <v>40</v>
      </c>
      <c r="B51" s="32" t="s">
        <v>114</v>
      </c>
      <c r="C51" s="33" t="s">
        <v>115</v>
      </c>
      <c r="D51" s="49" t="s">
        <v>116</v>
      </c>
      <c r="E51" s="35" t="n">
        <f aca="false">I51*G51*12</f>
        <v>7754.832</v>
      </c>
      <c r="F51" s="64"/>
      <c r="G51" s="64" t="n">
        <f aca="false">D8</f>
        <v>2228.4</v>
      </c>
      <c r="H51" s="36" t="n">
        <f aca="false">E51/G51/12</f>
        <v>0.29</v>
      </c>
      <c r="I51" s="42" t="n">
        <v>0.29</v>
      </c>
      <c r="J51" s="45"/>
      <c r="K51" s="46"/>
      <c r="L51" s="11"/>
    </row>
    <row r="52" customFormat="false" ht="63.75" hidden="false" customHeight="true" outlineLevel="0" collapsed="false">
      <c r="A52" s="18" t="n">
        <v>41</v>
      </c>
      <c r="B52" s="32" t="s">
        <v>117</v>
      </c>
      <c r="C52" s="50" t="s">
        <v>118</v>
      </c>
      <c r="D52" s="51" t="s">
        <v>119</v>
      </c>
      <c r="E52" s="35" t="n">
        <f aca="false">I52*G52*12</f>
        <v>0</v>
      </c>
      <c r="F52" s="64"/>
      <c r="G52" s="64" t="n">
        <f aca="false">D8</f>
        <v>2228.4</v>
      </c>
      <c r="H52" s="36" t="n">
        <f aca="false">E52/G52/12</f>
        <v>0</v>
      </c>
      <c r="I52" s="42" t="n">
        <v>0</v>
      </c>
      <c r="J52" s="45"/>
      <c r="K52" s="46"/>
      <c r="L52" s="11"/>
    </row>
    <row r="53" customFormat="false" ht="41.25" hidden="false" customHeight="true" outlineLevel="0" collapsed="false">
      <c r="A53" s="18" t="n">
        <v>42</v>
      </c>
      <c r="B53" s="32" t="s">
        <v>120</v>
      </c>
      <c r="C53" s="50" t="s">
        <v>121</v>
      </c>
      <c r="D53" s="51" t="s">
        <v>119</v>
      </c>
      <c r="E53" s="35" t="n">
        <f aca="false">I53*G53*12</f>
        <v>5882.976</v>
      </c>
      <c r="F53" s="64"/>
      <c r="G53" s="64" t="n">
        <f aca="false">D8</f>
        <v>2228.4</v>
      </c>
      <c r="H53" s="36" t="n">
        <f aca="false">E53/G53/12</f>
        <v>0.22</v>
      </c>
      <c r="I53" s="42" t="n">
        <v>0.22</v>
      </c>
      <c r="J53" s="45"/>
      <c r="K53" s="46"/>
      <c r="L53" s="11"/>
    </row>
    <row r="54" s="2" customFormat="true" ht="28.5" hidden="false" customHeight="true" outlineLevel="0" collapsed="false">
      <c r="A54" s="18" t="n">
        <v>43</v>
      </c>
      <c r="B54" s="38" t="s">
        <v>122</v>
      </c>
      <c r="C54" s="26" t="s">
        <v>123</v>
      </c>
      <c r="D54" s="26"/>
      <c r="E54" s="26"/>
      <c r="F54" s="65"/>
      <c r="G54" s="65"/>
      <c r="H54" s="36"/>
      <c r="I54" s="27"/>
      <c r="J54" s="40"/>
      <c r="K54" s="41"/>
      <c r="L54" s="31"/>
    </row>
    <row r="55" s="2" customFormat="true" ht="41.25" hidden="false" customHeight="true" outlineLevel="0" collapsed="false">
      <c r="A55" s="18" t="n">
        <v>44</v>
      </c>
      <c r="B55" s="25" t="s">
        <v>124</v>
      </c>
      <c r="C55" s="33" t="s">
        <v>125</v>
      </c>
      <c r="D55" s="49" t="s">
        <v>126</v>
      </c>
      <c r="E55" s="35" t="n">
        <f aca="false">I55*G55*12</f>
        <v>15242.256</v>
      </c>
      <c r="F55" s="65"/>
      <c r="G55" s="65" t="n">
        <f aca="false">D8</f>
        <v>2228.4</v>
      </c>
      <c r="H55" s="36" t="n">
        <f aca="false">E55/G55/12</f>
        <v>0.57</v>
      </c>
      <c r="I55" s="27" t="n">
        <v>0.57</v>
      </c>
      <c r="J55" s="40"/>
      <c r="K55" s="41"/>
      <c r="L55" s="31"/>
    </row>
    <row r="56" customFormat="false" ht="33.75" hidden="false" customHeight="true" outlineLevel="0" collapsed="false">
      <c r="A56" s="18" t="n">
        <v>45</v>
      </c>
      <c r="B56" s="79" t="s">
        <v>127</v>
      </c>
      <c r="C56" s="54" t="s">
        <v>128</v>
      </c>
      <c r="D56" s="53" t="s">
        <v>129</v>
      </c>
      <c r="E56" s="35" t="n">
        <f aca="false">I56*G56*12</f>
        <v>11765.952</v>
      </c>
      <c r="F56" s="64"/>
      <c r="G56" s="64" t="n">
        <f aca="false">D8</f>
        <v>2228.4</v>
      </c>
      <c r="H56" s="36" t="n">
        <f aca="false">E56/G56/12</f>
        <v>0.44</v>
      </c>
      <c r="I56" s="42" t="n">
        <v>0.44</v>
      </c>
      <c r="J56" s="45"/>
      <c r="K56" s="46"/>
      <c r="L56" s="11"/>
    </row>
    <row r="57" s="2" customFormat="true" ht="43.5" hidden="false" customHeight="true" outlineLevel="0" collapsed="false">
      <c r="A57" s="18" t="n">
        <v>46</v>
      </c>
      <c r="B57" s="32" t="s">
        <v>130</v>
      </c>
      <c r="C57" s="54" t="s">
        <v>131</v>
      </c>
      <c r="D57" s="53" t="s">
        <v>132</v>
      </c>
      <c r="E57" s="35" t="n">
        <f aca="false">I57*G57*12</f>
        <v>1604.448</v>
      </c>
      <c r="F57" s="65"/>
      <c r="G57" s="65" t="n">
        <f aca="false">D8</f>
        <v>2228.4</v>
      </c>
      <c r="H57" s="36" t="n">
        <f aca="false">E57/G57/12</f>
        <v>0.06</v>
      </c>
      <c r="I57" s="27" t="n">
        <v>0.06</v>
      </c>
      <c r="J57" s="40"/>
      <c r="K57" s="41"/>
      <c r="L57" s="31"/>
    </row>
    <row r="58" s="2" customFormat="true" ht="44.25" hidden="false" customHeight="true" outlineLevel="0" collapsed="false">
      <c r="A58" s="18" t="n">
        <v>47</v>
      </c>
      <c r="B58" s="32" t="s">
        <v>133</v>
      </c>
      <c r="C58" s="54" t="s">
        <v>134</v>
      </c>
      <c r="D58" s="53" t="s">
        <v>132</v>
      </c>
      <c r="E58" s="35" t="n">
        <f aca="false">I58*G58*12</f>
        <v>802.224</v>
      </c>
      <c r="F58" s="65"/>
      <c r="G58" s="65" t="n">
        <f aca="false">D8</f>
        <v>2228.4</v>
      </c>
      <c r="H58" s="36" t="n">
        <f aca="false">E58/G58/12</f>
        <v>0.03</v>
      </c>
      <c r="I58" s="27" t="n">
        <v>0.03</v>
      </c>
      <c r="J58" s="40"/>
      <c r="K58" s="41"/>
      <c r="L58" s="31"/>
    </row>
    <row r="59" s="2" customFormat="true" ht="34.5" hidden="false" customHeight="true" outlineLevel="0" collapsed="false">
      <c r="A59" s="18" t="n">
        <v>48</v>
      </c>
      <c r="B59" s="32" t="s">
        <v>135</v>
      </c>
      <c r="C59" s="54" t="s">
        <v>136</v>
      </c>
      <c r="D59" s="53" t="s">
        <v>137</v>
      </c>
      <c r="E59" s="55" t="n">
        <f aca="false">I59*G59*12</f>
        <v>267.408</v>
      </c>
      <c r="F59" s="65"/>
      <c r="G59" s="65" t="n">
        <f aca="false">D8</f>
        <v>2228.4</v>
      </c>
      <c r="H59" s="36" t="n">
        <f aca="false">E59/G59/12</f>
        <v>0.01</v>
      </c>
      <c r="I59" s="27" t="n">
        <v>0.01</v>
      </c>
      <c r="J59" s="40"/>
      <c r="K59" s="41"/>
      <c r="L59" s="31"/>
    </row>
    <row r="60" s="2" customFormat="true" ht="28.5" hidden="false" customHeight="true" outlineLevel="0" collapsed="false">
      <c r="A60" s="18" t="n">
        <v>49</v>
      </c>
      <c r="B60" s="32" t="s">
        <v>138</v>
      </c>
      <c r="C60" s="54" t="s">
        <v>139</v>
      </c>
      <c r="D60" s="53" t="s">
        <v>140</v>
      </c>
      <c r="E60" s="55" t="n">
        <f aca="false">I60*G60*12</f>
        <v>4011.12</v>
      </c>
      <c r="F60" s="65"/>
      <c r="G60" s="65" t="n">
        <f aca="false">D8</f>
        <v>2228.4</v>
      </c>
      <c r="H60" s="36" t="n">
        <f aca="false">E60/G60/12</f>
        <v>0.15</v>
      </c>
      <c r="I60" s="27" t="n">
        <v>0.15</v>
      </c>
      <c r="J60" s="40"/>
      <c r="K60" s="41"/>
      <c r="L60" s="31"/>
    </row>
    <row r="61" s="2" customFormat="true" ht="23.25" hidden="false" customHeight="true" outlineLevel="0" collapsed="false">
      <c r="A61" s="18" t="n">
        <v>50</v>
      </c>
      <c r="B61" s="32" t="s">
        <v>141</v>
      </c>
      <c r="C61" s="33" t="s">
        <v>142</v>
      </c>
      <c r="D61" s="49" t="s">
        <v>143</v>
      </c>
      <c r="E61" s="35" t="n">
        <f aca="false">I61*G61*12</f>
        <v>4011.12</v>
      </c>
      <c r="F61" s="65"/>
      <c r="G61" s="65" t="n">
        <f aca="false">D8</f>
        <v>2228.4</v>
      </c>
      <c r="H61" s="36" t="n">
        <f aca="false">E61/G61/12</f>
        <v>0.15</v>
      </c>
      <c r="I61" s="27" t="n">
        <v>0.15</v>
      </c>
      <c r="J61" s="40"/>
      <c r="K61" s="41"/>
      <c r="L61" s="31"/>
    </row>
    <row r="62" customFormat="false" ht="23.25" hidden="false" customHeight="true" outlineLevel="0" collapsed="false">
      <c r="A62" s="18" t="n">
        <v>51</v>
      </c>
      <c r="B62" s="47" t="s">
        <v>144</v>
      </c>
      <c r="C62" s="50" t="s">
        <v>145</v>
      </c>
      <c r="D62" s="80" t="s">
        <v>146</v>
      </c>
      <c r="E62" s="35" t="n">
        <f aca="false">I62*G62*12</f>
        <v>14974.848</v>
      </c>
      <c r="F62" s="64"/>
      <c r="G62" s="64" t="n">
        <f aca="false">D8</f>
        <v>2228.4</v>
      </c>
      <c r="H62" s="36" t="n">
        <f aca="false">E62/G62/12</f>
        <v>0.56</v>
      </c>
      <c r="I62" s="42" t="n">
        <v>0.56</v>
      </c>
      <c r="J62" s="45"/>
      <c r="K62" s="46"/>
      <c r="L62" s="11"/>
    </row>
    <row r="63" customFormat="false" ht="35.25" hidden="false" customHeight="true" outlineLevel="0" collapsed="false">
      <c r="A63" s="18" t="n">
        <v>52</v>
      </c>
      <c r="B63" s="38" t="s">
        <v>147</v>
      </c>
      <c r="C63" s="26" t="s">
        <v>148</v>
      </c>
      <c r="D63" s="26"/>
      <c r="E63" s="26"/>
      <c r="F63" s="64"/>
      <c r="G63" s="64"/>
      <c r="H63" s="43"/>
      <c r="I63" s="42"/>
      <c r="J63" s="45"/>
      <c r="K63" s="46"/>
      <c r="L63" s="11"/>
    </row>
    <row r="64" customFormat="false" ht="35.25" hidden="false" customHeight="true" outlineLevel="0" collapsed="false">
      <c r="A64" s="18" t="n">
        <v>53</v>
      </c>
      <c r="B64" s="32" t="s">
        <v>149</v>
      </c>
      <c r="C64" s="54" t="s">
        <v>150</v>
      </c>
      <c r="D64" s="48" t="s">
        <v>151</v>
      </c>
      <c r="E64" s="35" t="n">
        <f aca="false">I64*G64*12</f>
        <v>2674.08</v>
      </c>
      <c r="F64" s="64"/>
      <c r="G64" s="64" t="n">
        <f aca="false">D8</f>
        <v>2228.4</v>
      </c>
      <c r="H64" s="36" t="n">
        <f aca="false">E64/G64/12</f>
        <v>0.1</v>
      </c>
      <c r="I64" s="42" t="n">
        <v>0.1</v>
      </c>
      <c r="J64" s="45"/>
      <c r="K64" s="46"/>
      <c r="L64" s="11"/>
    </row>
    <row r="65" s="2" customFormat="true" ht="24" hidden="false" customHeight="true" outlineLevel="0" collapsed="false">
      <c r="A65" s="18" t="n">
        <v>54</v>
      </c>
      <c r="B65" s="32" t="s">
        <v>152</v>
      </c>
      <c r="C65" s="66" t="s">
        <v>153</v>
      </c>
      <c r="D65" s="49" t="s">
        <v>154</v>
      </c>
      <c r="E65" s="35" t="n">
        <f aca="false">I65*G65*12</f>
        <v>1871.856</v>
      </c>
      <c r="F65" s="65"/>
      <c r="G65" s="65" t="n">
        <f aca="false">D8</f>
        <v>2228.4</v>
      </c>
      <c r="H65" s="36" t="n">
        <f aca="false">E65/G65/12</f>
        <v>0.07</v>
      </c>
      <c r="I65" s="27" t="n">
        <v>0.07</v>
      </c>
      <c r="J65" s="40"/>
      <c r="K65" s="41"/>
      <c r="L65" s="31"/>
    </row>
    <row r="66" customFormat="false" ht="26.25" hidden="false" customHeight="true" outlineLevel="0" collapsed="false">
      <c r="A66" s="18" t="n">
        <v>55</v>
      </c>
      <c r="B66" s="47" t="s">
        <v>155</v>
      </c>
      <c r="C66" s="50" t="s">
        <v>156</v>
      </c>
      <c r="D66" s="81" t="s">
        <v>157</v>
      </c>
      <c r="E66" s="35" t="n">
        <f aca="false">I66*G66*12</f>
        <v>6685.2</v>
      </c>
      <c r="F66" s="64"/>
      <c r="G66" s="64" t="n">
        <f aca="false">D8</f>
        <v>2228.4</v>
      </c>
      <c r="H66" s="36" t="n">
        <f aca="false">E66/G66/12</f>
        <v>0.25</v>
      </c>
      <c r="I66" s="42" t="n">
        <v>0.25</v>
      </c>
      <c r="J66" s="45"/>
      <c r="K66" s="46"/>
      <c r="L66" s="11"/>
    </row>
    <row r="67" s="2" customFormat="true" ht="30" hidden="false" customHeight="true" outlineLevel="0" collapsed="false">
      <c r="A67" s="18" t="n">
        <v>56</v>
      </c>
      <c r="B67" s="47" t="s">
        <v>158</v>
      </c>
      <c r="C67" s="56" t="s">
        <v>159</v>
      </c>
      <c r="D67" s="81" t="s">
        <v>160</v>
      </c>
      <c r="E67" s="35" t="n">
        <f aca="false">I67*G67*12</f>
        <v>802.224</v>
      </c>
      <c r="F67" s="65"/>
      <c r="G67" s="65" t="n">
        <f aca="false">D8</f>
        <v>2228.4</v>
      </c>
      <c r="H67" s="36" t="n">
        <f aca="false">E67/G67/12</f>
        <v>0.03</v>
      </c>
      <c r="I67" s="27" t="n">
        <v>0.03</v>
      </c>
      <c r="J67" s="40"/>
      <c r="K67" s="41"/>
      <c r="L67" s="31"/>
    </row>
    <row r="68" s="2" customFormat="true" ht="30" hidden="false" customHeight="true" outlineLevel="0" collapsed="false">
      <c r="A68" s="18" t="n">
        <v>57</v>
      </c>
      <c r="B68" s="47" t="s">
        <v>161</v>
      </c>
      <c r="C68" s="82" t="s">
        <v>162</v>
      </c>
      <c r="D68" s="53" t="s">
        <v>163</v>
      </c>
      <c r="E68" s="35" t="n">
        <f aca="false">I68*G68*12</f>
        <v>20590.416</v>
      </c>
      <c r="F68" s="65"/>
      <c r="G68" s="65" t="n">
        <f aca="false">D8</f>
        <v>2228.4</v>
      </c>
      <c r="H68" s="36" t="n">
        <f aca="false">E68/G68/12</f>
        <v>0.77</v>
      </c>
      <c r="I68" s="27" t="n">
        <v>0.77</v>
      </c>
      <c r="J68" s="40"/>
      <c r="K68" s="41"/>
      <c r="L68" s="31"/>
    </row>
    <row r="69" customFormat="false" ht="30.75" hidden="false" customHeight="true" outlineLevel="0" collapsed="false">
      <c r="A69" s="18" t="n">
        <v>58</v>
      </c>
      <c r="B69" s="38" t="s">
        <v>164</v>
      </c>
      <c r="C69" s="26" t="s">
        <v>165</v>
      </c>
      <c r="D69" s="26"/>
      <c r="E69" s="26"/>
      <c r="F69" s="64"/>
      <c r="G69" s="64"/>
      <c r="H69" s="43"/>
      <c r="I69" s="42"/>
      <c r="J69" s="45"/>
      <c r="K69" s="46"/>
      <c r="L69" s="11"/>
    </row>
    <row r="70" s="2" customFormat="true" ht="54.75" hidden="false" customHeight="true" outlineLevel="0" collapsed="false">
      <c r="A70" s="18" t="n">
        <v>59</v>
      </c>
      <c r="B70" s="32" t="s">
        <v>166</v>
      </c>
      <c r="C70" s="83" t="s">
        <v>167</v>
      </c>
      <c r="D70" s="53"/>
      <c r="E70" s="35" t="n">
        <f aca="false">I70*G70*12</f>
        <v>534.816</v>
      </c>
      <c r="F70" s="65"/>
      <c r="G70" s="65" t="n">
        <f aca="false">D8</f>
        <v>2228.4</v>
      </c>
      <c r="H70" s="36" t="n">
        <f aca="false">E70/G70/12</f>
        <v>0.02</v>
      </c>
      <c r="I70" s="27" t="n">
        <v>0.02</v>
      </c>
      <c r="K70" s="41"/>
      <c r="L70" s="31"/>
    </row>
    <row r="71" s="2" customFormat="true" ht="36" hidden="false" customHeight="true" outlineLevel="0" collapsed="false">
      <c r="A71" s="18" t="n">
        <v>60</v>
      </c>
      <c r="B71" s="32" t="s">
        <v>168</v>
      </c>
      <c r="C71" s="83" t="s">
        <v>169</v>
      </c>
      <c r="D71" s="53"/>
      <c r="E71" s="55"/>
      <c r="F71" s="65"/>
      <c r="G71" s="65" t="n">
        <f aca="false">D8</f>
        <v>2228.4</v>
      </c>
      <c r="H71" s="36" t="n">
        <f aca="false">E71/G71/12</f>
        <v>0</v>
      </c>
      <c r="I71" s="27"/>
      <c r="K71" s="41"/>
      <c r="L71" s="31"/>
    </row>
    <row r="72" s="2" customFormat="true" ht="30.75" hidden="false" customHeight="true" outlineLevel="0" collapsed="false">
      <c r="A72" s="18" t="n">
        <v>61</v>
      </c>
      <c r="B72" s="32" t="s">
        <v>170</v>
      </c>
      <c r="C72" s="83" t="s">
        <v>171</v>
      </c>
      <c r="D72" s="53"/>
      <c r="E72" s="35" t="n">
        <f aca="false">I72*G72*12</f>
        <v>802.224</v>
      </c>
      <c r="F72" s="39"/>
      <c r="G72" s="39" t="n">
        <f aca="false">D8</f>
        <v>2228.4</v>
      </c>
      <c r="H72" s="84" t="n">
        <f aca="false">E72/G72/12</f>
        <v>0.03</v>
      </c>
      <c r="I72" s="27" t="n">
        <v>0.03</v>
      </c>
      <c r="K72" s="41"/>
      <c r="L72" s="31"/>
    </row>
    <row r="73" s="94" customFormat="true" ht="42.75" hidden="false" customHeight="true" outlineLevel="0" collapsed="false">
      <c r="A73" s="85" t="n">
        <v>62</v>
      </c>
      <c r="B73" s="86" t="s">
        <v>172</v>
      </c>
      <c r="C73" s="87" t="s">
        <v>173</v>
      </c>
      <c r="D73" s="88"/>
      <c r="E73" s="89" t="n">
        <f aca="false">E74+E75+E76</f>
        <v>0</v>
      </c>
      <c r="F73" s="90"/>
      <c r="G73" s="90"/>
      <c r="H73" s="74" t="n">
        <f aca="false">H74+H75+H76</f>
        <v>0</v>
      </c>
      <c r="I73" s="75" t="n">
        <f aca="false">I74+I75+I76</f>
        <v>0</v>
      </c>
      <c r="J73" s="91"/>
      <c r="K73" s="92"/>
      <c r="L73" s="93"/>
    </row>
    <row r="74" s="2" customFormat="true" ht="42.75" hidden="false" customHeight="true" outlineLevel="0" collapsed="false">
      <c r="A74" s="18" t="n">
        <v>63</v>
      </c>
      <c r="B74" s="47" t="s">
        <v>174</v>
      </c>
      <c r="C74" s="54" t="s">
        <v>175</v>
      </c>
      <c r="D74" s="53"/>
      <c r="E74" s="35" t="n">
        <f aca="false">I74*G74*12</f>
        <v>0</v>
      </c>
      <c r="F74" s="65"/>
      <c r="G74" s="65" t="n">
        <f aca="false">D8</f>
        <v>2228.4</v>
      </c>
      <c r="H74" s="36" t="n">
        <f aca="false">E74/G74/12</f>
        <v>0</v>
      </c>
      <c r="I74" s="27" t="n">
        <v>0</v>
      </c>
      <c r="J74" s="40"/>
      <c r="K74" s="41"/>
      <c r="L74" s="31"/>
    </row>
    <row r="75" s="2" customFormat="true" ht="42.75" hidden="false" customHeight="true" outlineLevel="0" collapsed="false">
      <c r="A75" s="18" t="n">
        <v>64</v>
      </c>
      <c r="B75" s="47" t="s">
        <v>176</v>
      </c>
      <c r="C75" s="54" t="s">
        <v>177</v>
      </c>
      <c r="D75" s="53"/>
      <c r="E75" s="35" t="n">
        <f aca="false">I75*G75*12</f>
        <v>0</v>
      </c>
      <c r="F75" s="65"/>
      <c r="G75" s="65" t="n">
        <f aca="false">D8</f>
        <v>2228.4</v>
      </c>
      <c r="H75" s="36" t="n">
        <f aca="false">E75/G75/12</f>
        <v>0</v>
      </c>
      <c r="I75" s="27" t="n">
        <v>0</v>
      </c>
      <c r="J75" s="40"/>
      <c r="K75" s="41"/>
      <c r="L75" s="31"/>
    </row>
    <row r="76" s="2" customFormat="true" ht="42.75" hidden="false" customHeight="true" outlineLevel="0" collapsed="false">
      <c r="A76" s="18" t="n">
        <v>65</v>
      </c>
      <c r="B76" s="47" t="s">
        <v>178</v>
      </c>
      <c r="C76" s="54" t="s">
        <v>179</v>
      </c>
      <c r="D76" s="53"/>
      <c r="E76" s="35" t="n">
        <f aca="false">I76*G76*12</f>
        <v>0</v>
      </c>
      <c r="F76" s="95"/>
      <c r="G76" s="95" t="n">
        <f aca="false">D8</f>
        <v>2228.4</v>
      </c>
      <c r="H76" s="62" t="n">
        <f aca="false">E76/G76/12</f>
        <v>0</v>
      </c>
      <c r="I76" s="27" t="n">
        <v>0</v>
      </c>
      <c r="J76" s="40"/>
      <c r="K76" s="41"/>
      <c r="L76" s="31"/>
    </row>
    <row r="77" customFormat="false" ht="47.25" hidden="false" customHeight="true" outlineLevel="0" collapsed="false">
      <c r="A77" s="18" t="n">
        <v>66</v>
      </c>
      <c r="B77" s="19" t="s">
        <v>180</v>
      </c>
      <c r="C77" s="96" t="s">
        <v>181</v>
      </c>
      <c r="D77" s="88"/>
      <c r="E77" s="74" t="n">
        <f aca="false">E79+E81+E82+E84+E85+E86+E87+E88+E89+E90+E91+E93+E94+E95+E96+E97+E98+E99+E101+E103+E104+E105+E106</f>
        <v>291742.128</v>
      </c>
      <c r="F77" s="22"/>
      <c r="G77" s="23"/>
      <c r="H77" s="75" t="n">
        <f aca="false">H79+H81+H82+H84+H85+H86+H87+H88+H89+H90+H91+H93+H94+H95+H96+H97+H98+H99+H101+H103+H104+H105+H106</f>
        <v>10.91</v>
      </c>
      <c r="I77" s="75" t="n">
        <f aca="false">I79+I81+I82+I84+I85+I86+I87+I88+I89+I90+I91+I93+I94+I95+I96+I97+I98+I99+I101+I103+I104+I105+I106</f>
        <v>10.91</v>
      </c>
      <c r="J77" s="45"/>
      <c r="K77" s="46"/>
      <c r="L77" s="11"/>
    </row>
    <row r="78" customFormat="false" ht="28.5" hidden="false" customHeight="true" outlineLevel="0" collapsed="false">
      <c r="A78" s="18" t="n">
        <v>67</v>
      </c>
      <c r="B78" s="25" t="s">
        <v>182</v>
      </c>
      <c r="C78" s="26" t="s">
        <v>183</v>
      </c>
      <c r="D78" s="26"/>
      <c r="E78" s="26"/>
      <c r="F78" s="64"/>
      <c r="G78" s="64"/>
      <c r="H78" s="43"/>
      <c r="I78" s="42"/>
      <c r="J78" s="45"/>
      <c r="K78" s="46"/>
      <c r="L78" s="11"/>
    </row>
    <row r="79" customFormat="false" ht="41.25" hidden="false" customHeight="true" outlineLevel="0" collapsed="false">
      <c r="A79" s="18" t="n">
        <v>68</v>
      </c>
      <c r="B79" s="32" t="s">
        <v>184</v>
      </c>
      <c r="C79" s="33" t="s">
        <v>185</v>
      </c>
      <c r="D79" s="49" t="s">
        <v>186</v>
      </c>
      <c r="E79" s="35" t="n">
        <f aca="false">I79*G79*12</f>
        <v>1604.448</v>
      </c>
      <c r="F79" s="64"/>
      <c r="G79" s="64" t="n">
        <f aca="false">D8</f>
        <v>2228.4</v>
      </c>
      <c r="H79" s="36" t="n">
        <f aca="false">E79/G79/12</f>
        <v>0.06</v>
      </c>
      <c r="I79" s="42" t="n">
        <v>0.06</v>
      </c>
      <c r="J79" s="45"/>
      <c r="K79" s="46"/>
      <c r="L79" s="11"/>
    </row>
    <row r="80" customFormat="false" ht="28.5" hidden="false" customHeight="true" outlineLevel="0" collapsed="false">
      <c r="A80" s="18" t="n">
        <v>69</v>
      </c>
      <c r="B80" s="38" t="s">
        <v>187</v>
      </c>
      <c r="C80" s="26" t="s">
        <v>188</v>
      </c>
      <c r="D80" s="26"/>
      <c r="E80" s="26"/>
      <c r="F80" s="64"/>
      <c r="G80" s="64"/>
      <c r="H80" s="43"/>
      <c r="I80" s="42"/>
      <c r="J80" s="45"/>
      <c r="K80" s="46"/>
      <c r="L80" s="11"/>
    </row>
    <row r="81" customFormat="false" ht="21.75" hidden="false" customHeight="true" outlineLevel="0" collapsed="false">
      <c r="A81" s="18" t="n">
        <v>70</v>
      </c>
      <c r="B81" s="97" t="s">
        <v>189</v>
      </c>
      <c r="C81" s="33" t="s">
        <v>190</v>
      </c>
      <c r="D81" s="49" t="s">
        <v>191</v>
      </c>
      <c r="E81" s="35" t="n">
        <f aca="false">I81*G81*12</f>
        <v>14707.44</v>
      </c>
      <c r="F81" s="64"/>
      <c r="G81" s="64" t="n">
        <f aca="false">D8</f>
        <v>2228.4</v>
      </c>
      <c r="H81" s="36" t="n">
        <f aca="false">E81/G81/12</f>
        <v>0.55</v>
      </c>
      <c r="I81" s="42" t="n">
        <v>0.55</v>
      </c>
      <c r="J81" s="45"/>
      <c r="K81" s="46"/>
      <c r="L81" s="11"/>
    </row>
    <row r="82" customFormat="false" ht="60.75" hidden="false" customHeight="true" outlineLevel="0" collapsed="false">
      <c r="A82" s="18" t="n">
        <v>71</v>
      </c>
      <c r="B82" s="97" t="s">
        <v>192</v>
      </c>
      <c r="C82" s="12" t="s">
        <v>193</v>
      </c>
      <c r="D82" s="53" t="s">
        <v>194</v>
      </c>
      <c r="E82" s="35" t="n">
        <f aca="false">I82*G82*12</f>
        <v>16044.48</v>
      </c>
      <c r="F82" s="64"/>
      <c r="G82" s="64" t="n">
        <f aca="false">D8</f>
        <v>2228.4</v>
      </c>
      <c r="H82" s="36" t="n">
        <f aca="false">E82/G82/12</f>
        <v>0.6</v>
      </c>
      <c r="I82" s="42" t="n">
        <v>0.6</v>
      </c>
      <c r="J82" s="45"/>
      <c r="K82" s="46"/>
      <c r="L82" s="11"/>
    </row>
    <row r="83" customFormat="false" ht="36.75" hidden="false" customHeight="true" outlineLevel="0" collapsed="false">
      <c r="A83" s="18" t="n">
        <v>72</v>
      </c>
      <c r="B83" s="38" t="s">
        <v>195</v>
      </c>
      <c r="C83" s="98" t="s">
        <v>196</v>
      </c>
      <c r="D83" s="98"/>
      <c r="E83" s="98"/>
      <c r="F83" s="99"/>
      <c r="G83" s="37"/>
      <c r="H83" s="100"/>
      <c r="I83" s="42"/>
      <c r="J83" s="45"/>
      <c r="K83" s="46"/>
      <c r="L83" s="11"/>
    </row>
    <row r="84" customFormat="false" ht="42" hidden="false" customHeight="true" outlineLevel="0" collapsed="false">
      <c r="A84" s="18" t="n">
        <v>73</v>
      </c>
      <c r="B84" s="47" t="s">
        <v>197</v>
      </c>
      <c r="C84" s="33" t="s">
        <v>198</v>
      </c>
      <c r="D84" s="49" t="s">
        <v>194</v>
      </c>
      <c r="E84" s="35" t="n">
        <f aca="false">I84*G84*12</f>
        <v>2941.488</v>
      </c>
      <c r="F84" s="64"/>
      <c r="G84" s="64" t="n">
        <f aca="false">D8</f>
        <v>2228.4</v>
      </c>
      <c r="H84" s="36" t="n">
        <f aca="false">E84/G84/12</f>
        <v>0.11</v>
      </c>
      <c r="I84" s="42" t="n">
        <v>0.11</v>
      </c>
      <c r="J84" s="45"/>
      <c r="K84" s="46"/>
      <c r="L84" s="11"/>
    </row>
    <row r="85" customFormat="false" ht="30.75" hidden="false" customHeight="true" outlineLevel="0" collapsed="false">
      <c r="A85" s="18" t="n">
        <v>74</v>
      </c>
      <c r="B85" s="47" t="s">
        <v>199</v>
      </c>
      <c r="C85" s="12" t="s">
        <v>200</v>
      </c>
      <c r="D85" s="53" t="s">
        <v>194</v>
      </c>
      <c r="E85" s="35" t="n">
        <f aca="false">I85*G85*12</f>
        <v>14707.44</v>
      </c>
      <c r="F85" s="64"/>
      <c r="G85" s="64" t="n">
        <f aca="false">D8</f>
        <v>2228.4</v>
      </c>
      <c r="H85" s="36" t="n">
        <f aca="false">E85/G85/12</f>
        <v>0.55</v>
      </c>
      <c r="I85" s="42" t="n">
        <v>0.55</v>
      </c>
      <c r="J85" s="45"/>
      <c r="K85" s="46"/>
      <c r="L85" s="11"/>
    </row>
    <row r="86" customFormat="false" ht="39.75" hidden="false" customHeight="true" outlineLevel="0" collapsed="false">
      <c r="A86" s="18" t="n">
        <v>75</v>
      </c>
      <c r="B86" s="47" t="s">
        <v>201</v>
      </c>
      <c r="C86" s="12" t="s">
        <v>202</v>
      </c>
      <c r="D86" s="53" t="s">
        <v>194</v>
      </c>
      <c r="E86" s="35" t="n">
        <f aca="false">I86*G86*12</f>
        <v>8824.464</v>
      </c>
      <c r="F86" s="64"/>
      <c r="G86" s="64" t="n">
        <f aca="false">D8</f>
        <v>2228.4</v>
      </c>
      <c r="H86" s="36" t="n">
        <f aca="false">E86/G86/12</f>
        <v>0.33</v>
      </c>
      <c r="I86" s="42" t="n">
        <v>0.33</v>
      </c>
      <c r="J86" s="45"/>
      <c r="K86" s="46"/>
      <c r="L86" s="11"/>
    </row>
    <row r="87" customFormat="false" ht="44.25" hidden="false" customHeight="true" outlineLevel="0" collapsed="false">
      <c r="A87" s="18" t="n">
        <v>76</v>
      </c>
      <c r="B87" s="97" t="s">
        <v>203</v>
      </c>
      <c r="C87" s="12" t="s">
        <v>204</v>
      </c>
      <c r="D87" s="53" t="s">
        <v>194</v>
      </c>
      <c r="E87" s="35" t="n">
        <f aca="false">I87*G87*12</f>
        <v>17114.112</v>
      </c>
      <c r="F87" s="64"/>
      <c r="G87" s="64" t="n">
        <f aca="false">D8</f>
        <v>2228.4</v>
      </c>
      <c r="H87" s="36" t="n">
        <f aca="false">E87/G87/12</f>
        <v>0.64</v>
      </c>
      <c r="I87" s="42" t="n">
        <v>0.64</v>
      </c>
      <c r="J87" s="45"/>
      <c r="K87" s="46"/>
      <c r="L87" s="11"/>
    </row>
    <row r="88" customFormat="false" ht="27" hidden="false" customHeight="true" outlineLevel="0" collapsed="false">
      <c r="A88" s="18" t="n">
        <v>77</v>
      </c>
      <c r="B88" s="47" t="s">
        <v>205</v>
      </c>
      <c r="C88" s="12" t="s">
        <v>206</v>
      </c>
      <c r="D88" s="53" t="s">
        <v>207</v>
      </c>
      <c r="E88" s="35" t="n">
        <f aca="false">I88*G88*12</f>
        <v>2941.488</v>
      </c>
      <c r="F88" s="64"/>
      <c r="G88" s="64" t="n">
        <f aca="false">D8</f>
        <v>2228.4</v>
      </c>
      <c r="H88" s="36" t="n">
        <f aca="false">E88/G88/12</f>
        <v>0.11</v>
      </c>
      <c r="I88" s="42" t="n">
        <v>0.11</v>
      </c>
      <c r="J88" s="45"/>
      <c r="K88" s="46"/>
      <c r="L88" s="11"/>
    </row>
    <row r="89" customFormat="false" ht="18.75" hidden="false" customHeight="true" outlineLevel="0" collapsed="false">
      <c r="A89" s="18" t="n">
        <v>78</v>
      </c>
      <c r="B89" s="47" t="s">
        <v>208</v>
      </c>
      <c r="C89" s="12" t="s">
        <v>209</v>
      </c>
      <c r="D89" s="53" t="s">
        <v>210</v>
      </c>
      <c r="E89" s="35" t="n">
        <f aca="false">I89*G89*12</f>
        <v>267.408</v>
      </c>
      <c r="F89" s="64"/>
      <c r="G89" s="64" t="n">
        <f aca="false">D8</f>
        <v>2228.4</v>
      </c>
      <c r="H89" s="36" t="n">
        <f aca="false">E89/G89/12</f>
        <v>0.01</v>
      </c>
      <c r="I89" s="42" t="n">
        <v>0.01</v>
      </c>
      <c r="J89" s="45"/>
      <c r="K89" s="46"/>
      <c r="L89" s="11"/>
    </row>
    <row r="90" customFormat="false" ht="31.5" hidden="false" customHeight="true" outlineLevel="0" collapsed="false">
      <c r="A90" s="18" t="n">
        <v>79</v>
      </c>
      <c r="B90" s="47" t="s">
        <v>211</v>
      </c>
      <c r="C90" s="50" t="s">
        <v>212</v>
      </c>
      <c r="D90" s="51" t="s">
        <v>194</v>
      </c>
      <c r="E90" s="35" t="n">
        <f aca="false">I90*G90*12</f>
        <v>8557.056</v>
      </c>
      <c r="F90" s="64"/>
      <c r="G90" s="65" t="n">
        <f aca="false">D8</f>
        <v>2228.4</v>
      </c>
      <c r="H90" s="36" t="n">
        <f aca="false">E90/G90/12</f>
        <v>0.32</v>
      </c>
      <c r="I90" s="42" t="n">
        <v>0.32</v>
      </c>
      <c r="J90" s="45"/>
      <c r="K90" s="46"/>
      <c r="L90" s="11"/>
    </row>
    <row r="91" customFormat="false" ht="22.5" hidden="false" customHeight="true" outlineLevel="0" collapsed="false">
      <c r="A91" s="18" t="n">
        <v>80</v>
      </c>
      <c r="B91" s="47" t="s">
        <v>213</v>
      </c>
      <c r="C91" s="50" t="s">
        <v>214</v>
      </c>
      <c r="D91" s="51" t="s">
        <v>194</v>
      </c>
      <c r="E91" s="35" t="n">
        <f aca="false">I91*G91*12</f>
        <v>2674.08</v>
      </c>
      <c r="F91" s="64"/>
      <c r="G91" s="64" t="n">
        <f aca="false">D8</f>
        <v>2228.4</v>
      </c>
      <c r="H91" s="36" t="n">
        <f aca="false">E91/G91/12</f>
        <v>0.1</v>
      </c>
      <c r="I91" s="42" t="n">
        <v>0.1</v>
      </c>
      <c r="J91" s="45"/>
      <c r="K91" s="46"/>
      <c r="L91" s="11"/>
    </row>
    <row r="92" customFormat="false" ht="28.5" hidden="false" customHeight="true" outlineLevel="0" collapsed="false">
      <c r="A92" s="18" t="n">
        <v>81</v>
      </c>
      <c r="B92" s="38" t="s">
        <v>215</v>
      </c>
      <c r="C92" s="26" t="s">
        <v>216</v>
      </c>
      <c r="D92" s="26"/>
      <c r="E92" s="26"/>
      <c r="F92" s="64"/>
      <c r="G92" s="64"/>
      <c r="H92" s="43"/>
      <c r="I92" s="42"/>
      <c r="J92" s="45"/>
      <c r="K92" s="46"/>
      <c r="L92" s="11"/>
    </row>
    <row r="93" s="2" customFormat="true" ht="44.25" hidden="false" customHeight="true" outlineLevel="0" collapsed="false">
      <c r="A93" s="18" t="n">
        <v>82</v>
      </c>
      <c r="B93" s="32" t="s">
        <v>217</v>
      </c>
      <c r="C93" s="33" t="s">
        <v>218</v>
      </c>
      <c r="D93" s="49" t="s">
        <v>126</v>
      </c>
      <c r="E93" s="35" t="n">
        <f aca="false">I93*G93*12</f>
        <v>534.816</v>
      </c>
      <c r="F93" s="65"/>
      <c r="G93" s="65" t="n">
        <f aca="false">D8</f>
        <v>2228.4</v>
      </c>
      <c r="H93" s="36" t="n">
        <f aca="false">E93/G93/12</f>
        <v>0.02</v>
      </c>
      <c r="I93" s="27" t="n">
        <v>0.02</v>
      </c>
      <c r="J93" s="40"/>
      <c r="K93" s="41"/>
      <c r="L93" s="31"/>
    </row>
    <row r="94" s="2" customFormat="true" ht="21" hidden="false" customHeight="true" outlineLevel="0" collapsed="false">
      <c r="A94" s="18" t="n">
        <v>83</v>
      </c>
      <c r="B94" s="32" t="s">
        <v>219</v>
      </c>
      <c r="C94" s="33" t="s">
        <v>220</v>
      </c>
      <c r="D94" s="49" t="s">
        <v>221</v>
      </c>
      <c r="E94" s="35" t="n">
        <f aca="false">I94*G94*12</f>
        <v>2941.488</v>
      </c>
      <c r="F94" s="65"/>
      <c r="G94" s="65" t="n">
        <f aca="false">D8</f>
        <v>2228.4</v>
      </c>
      <c r="H94" s="36" t="n">
        <f aca="false">E94/G94/12</f>
        <v>0.11</v>
      </c>
      <c r="I94" s="27" t="n">
        <v>0.11</v>
      </c>
      <c r="J94" s="40"/>
      <c r="K94" s="41"/>
      <c r="L94" s="31"/>
    </row>
    <row r="95" customFormat="false" ht="20.25" hidden="false" customHeight="true" outlineLevel="0" collapsed="false">
      <c r="A95" s="18" t="n">
        <v>84</v>
      </c>
      <c r="B95" s="32" t="s">
        <v>222</v>
      </c>
      <c r="C95" s="101" t="s">
        <v>223</v>
      </c>
      <c r="D95" s="49" t="s">
        <v>194</v>
      </c>
      <c r="E95" s="35" t="n">
        <f aca="false">I95*G95*12</f>
        <v>72467.568</v>
      </c>
      <c r="F95" s="64"/>
      <c r="G95" s="64" t="n">
        <f aca="false">D8</f>
        <v>2228.4</v>
      </c>
      <c r="H95" s="36" t="n">
        <f aca="false">E95/G95/12</f>
        <v>2.71</v>
      </c>
      <c r="I95" s="42" t="n">
        <v>2.71</v>
      </c>
      <c r="J95" s="45"/>
      <c r="K95" s="46"/>
      <c r="L95" s="11"/>
    </row>
    <row r="96" customFormat="false" ht="30" hidden="false" customHeight="true" outlineLevel="0" collapsed="false">
      <c r="A96" s="18" t="n">
        <v>85</v>
      </c>
      <c r="B96" s="47" t="s">
        <v>224</v>
      </c>
      <c r="C96" s="12" t="s">
        <v>225</v>
      </c>
      <c r="D96" s="53" t="s">
        <v>194</v>
      </c>
      <c r="E96" s="35" t="n">
        <f aca="false">I96*G96*12</f>
        <v>7487.424</v>
      </c>
      <c r="F96" s="65"/>
      <c r="G96" s="65" t="n">
        <f aca="false">D8</f>
        <v>2228.4</v>
      </c>
      <c r="H96" s="36" t="n">
        <f aca="false">E96/G96/12</f>
        <v>0.28</v>
      </c>
      <c r="I96" s="64" t="n">
        <v>0.28</v>
      </c>
      <c r="J96" s="45"/>
      <c r="K96" s="46"/>
      <c r="L96" s="11"/>
    </row>
    <row r="97" customFormat="false" ht="27.75" hidden="false" customHeight="true" outlineLevel="0" collapsed="false">
      <c r="A97" s="18" t="n">
        <v>86</v>
      </c>
      <c r="B97" s="47" t="s">
        <v>226</v>
      </c>
      <c r="C97" s="12" t="s">
        <v>227</v>
      </c>
      <c r="D97" s="53" t="s">
        <v>194</v>
      </c>
      <c r="E97" s="35" t="n">
        <f aca="false">I97*G97*12</f>
        <v>56690.496</v>
      </c>
      <c r="F97" s="64"/>
      <c r="G97" s="64" t="n">
        <f aca="false">D8</f>
        <v>2228.4</v>
      </c>
      <c r="H97" s="36" t="n">
        <f aca="false">E97/G97/12</f>
        <v>2.12</v>
      </c>
      <c r="I97" s="65" t="n">
        <v>2.12</v>
      </c>
      <c r="J97" s="41"/>
      <c r="K97" s="46"/>
      <c r="L97" s="11"/>
    </row>
    <row r="98" customFormat="false" ht="25.5" hidden="false" customHeight="true" outlineLevel="0" collapsed="false">
      <c r="A98" s="18" t="n">
        <v>87</v>
      </c>
      <c r="B98" s="47" t="s">
        <v>228</v>
      </c>
      <c r="C98" s="12" t="s">
        <v>229</v>
      </c>
      <c r="D98" s="53" t="s">
        <v>194</v>
      </c>
      <c r="E98" s="35" t="n">
        <f aca="false">I98*G98*12</f>
        <v>59631.984</v>
      </c>
      <c r="F98" s="64"/>
      <c r="G98" s="64" t="n">
        <f aca="false">D8</f>
        <v>2228.4</v>
      </c>
      <c r="H98" s="36" t="n">
        <f aca="false">E98/G98/12</f>
        <v>2.23</v>
      </c>
      <c r="I98" s="65" t="n">
        <v>2.23</v>
      </c>
      <c r="J98" s="41"/>
      <c r="K98" s="46"/>
      <c r="L98" s="11"/>
    </row>
    <row r="99" customFormat="false" ht="26.25" hidden="false" customHeight="true" outlineLevel="0" collapsed="false">
      <c r="A99" s="18" t="n">
        <v>88</v>
      </c>
      <c r="B99" s="47" t="s">
        <v>230</v>
      </c>
      <c r="C99" s="50" t="s">
        <v>231</v>
      </c>
      <c r="D99" s="51" t="s">
        <v>194</v>
      </c>
      <c r="E99" s="35" t="n">
        <f aca="false">I99*G99*12</f>
        <v>1604.448</v>
      </c>
      <c r="F99" s="64"/>
      <c r="G99" s="64" t="n">
        <f aca="false">D8</f>
        <v>2228.4</v>
      </c>
      <c r="H99" s="36" t="n">
        <f aca="false">E99/G99/12</f>
        <v>0.06</v>
      </c>
      <c r="I99" s="65" t="n">
        <v>0.06</v>
      </c>
      <c r="J99" s="41"/>
      <c r="K99" s="46"/>
      <c r="L99" s="11"/>
    </row>
    <row r="100" customFormat="false" ht="32.25" hidden="false" customHeight="true" outlineLevel="0" collapsed="false">
      <c r="A100" s="18" t="n">
        <v>89</v>
      </c>
      <c r="B100" s="38" t="s">
        <v>232</v>
      </c>
      <c r="C100" s="12" t="s">
        <v>233</v>
      </c>
      <c r="D100" s="12"/>
      <c r="E100" s="12"/>
      <c r="F100" s="64"/>
      <c r="G100" s="64"/>
      <c r="H100" s="43"/>
      <c r="I100" s="64"/>
      <c r="J100" s="46"/>
      <c r="K100" s="11"/>
      <c r="L100" s="11"/>
    </row>
    <row r="101" customFormat="false" ht="69.75" hidden="false" customHeight="true" outlineLevel="0" collapsed="false">
      <c r="A101" s="18" t="n">
        <v>90</v>
      </c>
      <c r="B101" s="97" t="s">
        <v>234</v>
      </c>
      <c r="C101" s="102" t="s">
        <v>235</v>
      </c>
      <c r="D101" s="53" t="s">
        <v>236</v>
      </c>
      <c r="E101" s="76"/>
      <c r="F101" s="64"/>
      <c r="G101" s="64" t="n">
        <f aca="false">D8</f>
        <v>2228.4</v>
      </c>
      <c r="H101" s="36" t="n">
        <f aca="false">E101/G101/12</f>
        <v>0</v>
      </c>
      <c r="I101" s="64"/>
      <c r="J101" s="46"/>
      <c r="K101" s="11"/>
      <c r="L101" s="11"/>
    </row>
    <row r="102" customFormat="false" ht="32.25" hidden="false" customHeight="true" outlineLevel="0" collapsed="false">
      <c r="A102" s="18" t="n">
        <v>91</v>
      </c>
      <c r="B102" s="97" t="s">
        <v>237</v>
      </c>
      <c r="C102" s="103" t="s">
        <v>238</v>
      </c>
      <c r="D102" s="103"/>
      <c r="E102" s="103"/>
      <c r="F102" s="64"/>
      <c r="G102" s="64"/>
      <c r="H102" s="43"/>
      <c r="I102" s="64"/>
      <c r="J102" s="46"/>
      <c r="K102" s="11"/>
      <c r="L102" s="11"/>
    </row>
    <row r="103" customFormat="false" ht="45" hidden="false" customHeight="true" outlineLevel="0" collapsed="false">
      <c r="A103" s="18" t="n">
        <v>92</v>
      </c>
      <c r="B103" s="97" t="s">
        <v>239</v>
      </c>
      <c r="C103" s="103" t="s">
        <v>240</v>
      </c>
      <c r="D103" s="53"/>
      <c r="E103" s="104"/>
      <c r="F103" s="64"/>
      <c r="G103" s="64" t="n">
        <f aca="false">D8</f>
        <v>2228.4</v>
      </c>
      <c r="H103" s="36" t="n">
        <f aca="false">E103/G103/12</f>
        <v>0</v>
      </c>
      <c r="I103" s="64"/>
      <c r="J103" s="46"/>
      <c r="K103" s="11"/>
      <c r="L103" s="11"/>
    </row>
    <row r="104" customFormat="false" ht="29.25" hidden="false" customHeight="true" outlineLevel="0" collapsed="false">
      <c r="A104" s="18" t="n">
        <v>93</v>
      </c>
      <c r="B104" s="97" t="s">
        <v>241</v>
      </c>
      <c r="C104" s="103" t="s">
        <v>242</v>
      </c>
      <c r="D104" s="53"/>
      <c r="E104" s="104"/>
      <c r="F104" s="64"/>
      <c r="G104" s="64" t="n">
        <f aca="false">D8</f>
        <v>2228.4</v>
      </c>
      <c r="H104" s="36" t="n">
        <f aca="false">E104/G104/12</f>
        <v>0</v>
      </c>
      <c r="I104" s="64"/>
      <c r="J104" s="46"/>
      <c r="K104" s="11"/>
      <c r="L104" s="11"/>
    </row>
    <row r="105" customFormat="false" ht="48" hidden="false" customHeight="true" outlineLevel="0" collapsed="false">
      <c r="A105" s="18" t="n">
        <v>94</v>
      </c>
      <c r="B105" s="97" t="s">
        <v>243</v>
      </c>
      <c r="C105" s="103" t="s">
        <v>244</v>
      </c>
      <c r="D105" s="53"/>
      <c r="E105" s="104"/>
      <c r="F105" s="64"/>
      <c r="G105" s="64" t="n">
        <f aca="false">D8</f>
        <v>2228.4</v>
      </c>
      <c r="H105" s="36" t="n">
        <f aca="false">E105/G105/12</f>
        <v>0</v>
      </c>
      <c r="I105" s="64"/>
      <c r="K105" s="11"/>
      <c r="L105" s="11"/>
    </row>
    <row r="106" customFormat="false" ht="81.75" hidden="false" customHeight="true" outlineLevel="0" collapsed="false">
      <c r="A106" s="18" t="n">
        <v>95</v>
      </c>
      <c r="B106" s="97" t="s">
        <v>245</v>
      </c>
      <c r="C106" s="83" t="s">
        <v>246</v>
      </c>
      <c r="D106" s="53"/>
      <c r="E106" s="104"/>
      <c r="F106" s="64"/>
      <c r="G106" s="64" t="n">
        <f aca="false">D8</f>
        <v>2228.4</v>
      </c>
      <c r="H106" s="36" t="n">
        <f aca="false">E106/G106/12</f>
        <v>0</v>
      </c>
      <c r="I106" s="64"/>
      <c r="J106" s="46"/>
      <c r="K106" s="11"/>
      <c r="L106" s="11"/>
    </row>
    <row r="107" customFormat="false" ht="37.5" hidden="false" customHeight="true" outlineLevel="0" collapsed="false">
      <c r="A107" s="18" t="n">
        <v>96</v>
      </c>
      <c r="B107" s="19" t="s">
        <v>247</v>
      </c>
      <c r="C107" s="96" t="s">
        <v>248</v>
      </c>
      <c r="D107" s="88"/>
      <c r="E107" s="74" t="n">
        <f aca="false">E108+E109+E110+E111+E112+E113+E114+E115+E116+E117+E118+E119+E120+E121+E122</f>
        <v>54551.232</v>
      </c>
      <c r="F107" s="105"/>
      <c r="G107" s="12"/>
      <c r="H107" s="74" t="n">
        <f aca="false">H108+H109+H110+H111+H112+H113+H114+H115+H116+H117+H118+H119+H120+H121+H122</f>
        <v>2.04</v>
      </c>
      <c r="I107" s="75" t="n">
        <f aca="false">I108+I109+I110+I111+I112+I113+I114+I115+I116+I117+I118+I119+I120+I121+I122</f>
        <v>2.04</v>
      </c>
      <c r="J107" s="46"/>
      <c r="K107" s="11"/>
      <c r="L107" s="11"/>
    </row>
    <row r="108" customFormat="false" ht="42.75" hidden="false" customHeight="true" outlineLevel="0" collapsed="false">
      <c r="A108" s="18" t="n">
        <v>97</v>
      </c>
      <c r="B108" s="25" t="s">
        <v>249</v>
      </c>
      <c r="C108" s="106" t="s">
        <v>250</v>
      </c>
      <c r="D108" s="51" t="s">
        <v>251</v>
      </c>
      <c r="E108" s="35" t="n">
        <f aca="false">I108*G108*12</f>
        <v>30217.104</v>
      </c>
      <c r="F108" s="64"/>
      <c r="G108" s="64" t="n">
        <f aca="false">D8</f>
        <v>2228.4</v>
      </c>
      <c r="H108" s="36" t="n">
        <f aca="false">E108/G108/12</f>
        <v>1.13</v>
      </c>
      <c r="I108" s="64" t="n">
        <v>1.13</v>
      </c>
      <c r="J108" s="46"/>
      <c r="K108" s="11"/>
      <c r="L108" s="11"/>
    </row>
    <row r="109" customFormat="false" ht="34.5" hidden="false" customHeight="true" outlineLevel="0" collapsed="false">
      <c r="A109" s="18" t="n">
        <v>98</v>
      </c>
      <c r="B109" s="25" t="s">
        <v>252</v>
      </c>
      <c r="C109" s="106" t="s">
        <v>253</v>
      </c>
      <c r="D109" s="51" t="s">
        <v>251</v>
      </c>
      <c r="E109" s="35" t="n">
        <f aca="false">I109*G109*12</f>
        <v>20857.824</v>
      </c>
      <c r="F109" s="64"/>
      <c r="G109" s="64" t="n">
        <f aca="false">D8</f>
        <v>2228.4</v>
      </c>
      <c r="H109" s="36" t="n">
        <f aca="false">E109/G109/12</f>
        <v>0.78</v>
      </c>
      <c r="I109" s="64" t="n">
        <v>0.78</v>
      </c>
      <c r="J109" s="46"/>
      <c r="K109" s="11"/>
      <c r="L109" s="11"/>
    </row>
    <row r="110" customFormat="false" ht="31.5" hidden="false" customHeight="true" outlineLevel="0" collapsed="false">
      <c r="A110" s="18" t="n">
        <v>99</v>
      </c>
      <c r="B110" s="25" t="s">
        <v>254</v>
      </c>
      <c r="C110" s="106" t="s">
        <v>255</v>
      </c>
      <c r="D110" s="51" t="s">
        <v>251</v>
      </c>
      <c r="E110" s="35" t="n">
        <f aca="false">I110*G110*12</f>
        <v>0</v>
      </c>
      <c r="F110" s="64"/>
      <c r="G110" s="64" t="n">
        <f aca="false">D8</f>
        <v>2228.4</v>
      </c>
      <c r="H110" s="36" t="n">
        <f aca="false">E110/G110/12</f>
        <v>0</v>
      </c>
      <c r="I110" s="64" t="n">
        <v>0</v>
      </c>
      <c r="J110" s="46"/>
      <c r="K110" s="11"/>
      <c r="L110" s="11"/>
    </row>
    <row r="111" customFormat="false" ht="32.25" hidden="false" customHeight="true" outlineLevel="0" collapsed="false">
      <c r="A111" s="18" t="n">
        <v>100</v>
      </c>
      <c r="B111" s="25" t="s">
        <v>256</v>
      </c>
      <c r="C111" s="106" t="s">
        <v>257</v>
      </c>
      <c r="D111" s="51" t="s">
        <v>251</v>
      </c>
      <c r="E111" s="35" t="n">
        <f aca="false">I111*G111*12</f>
        <v>0</v>
      </c>
      <c r="F111" s="64"/>
      <c r="G111" s="64" t="n">
        <f aca="false">D8</f>
        <v>2228.4</v>
      </c>
      <c r="H111" s="36" t="n">
        <f aca="false">E111/G111/12</f>
        <v>0</v>
      </c>
      <c r="I111" s="64" t="n">
        <v>0</v>
      </c>
      <c r="J111" s="46"/>
      <c r="K111" s="11"/>
      <c r="L111" s="11"/>
    </row>
    <row r="112" customFormat="false" ht="42.75" hidden="false" customHeight="true" outlineLevel="0" collapsed="false">
      <c r="A112" s="18" t="n">
        <v>101</v>
      </c>
      <c r="B112" s="25" t="s">
        <v>258</v>
      </c>
      <c r="C112" s="106" t="s">
        <v>259</v>
      </c>
      <c r="D112" s="51" t="s">
        <v>260</v>
      </c>
      <c r="E112" s="35" t="n">
        <f aca="false">I112*G112*12</f>
        <v>267.408</v>
      </c>
      <c r="F112" s="64"/>
      <c r="G112" s="64" t="n">
        <f aca="false">D8</f>
        <v>2228.4</v>
      </c>
      <c r="H112" s="36" t="n">
        <f aca="false">E112/G112/12</f>
        <v>0.01</v>
      </c>
      <c r="I112" s="64" t="n">
        <v>0.01</v>
      </c>
      <c r="J112" s="46"/>
      <c r="K112" s="11"/>
      <c r="L112" s="11"/>
    </row>
    <row r="113" customFormat="false" ht="45.75" hidden="false" customHeight="true" outlineLevel="0" collapsed="false">
      <c r="A113" s="18" t="n">
        <v>102</v>
      </c>
      <c r="B113" s="25" t="s">
        <v>261</v>
      </c>
      <c r="C113" s="106" t="s">
        <v>262</v>
      </c>
      <c r="D113" s="51" t="s">
        <v>263</v>
      </c>
      <c r="E113" s="35" t="n">
        <f aca="false">I113*G113*12</f>
        <v>802.224</v>
      </c>
      <c r="F113" s="64"/>
      <c r="G113" s="64" t="n">
        <f aca="false">D8</f>
        <v>2228.4</v>
      </c>
      <c r="H113" s="36" t="n">
        <f aca="false">E113/G113/12</f>
        <v>0.03</v>
      </c>
      <c r="I113" s="64" t="n">
        <v>0.03</v>
      </c>
      <c r="J113" s="46"/>
      <c r="K113" s="11"/>
      <c r="L113" s="11"/>
    </row>
    <row r="114" customFormat="false" ht="44.25" hidden="false" customHeight="true" outlineLevel="0" collapsed="false">
      <c r="A114" s="18" t="n">
        <v>103</v>
      </c>
      <c r="B114" s="25" t="s">
        <v>264</v>
      </c>
      <c r="C114" s="106" t="s">
        <v>265</v>
      </c>
      <c r="D114" s="51" t="s">
        <v>266</v>
      </c>
      <c r="E114" s="35" t="n">
        <f aca="false">I114*G114*12</f>
        <v>267.408</v>
      </c>
      <c r="F114" s="64"/>
      <c r="G114" s="64" t="n">
        <f aca="false">D8</f>
        <v>2228.4</v>
      </c>
      <c r="H114" s="36" t="n">
        <f aca="false">E114/G114/12</f>
        <v>0.01</v>
      </c>
      <c r="I114" s="64" t="n">
        <v>0.01</v>
      </c>
      <c r="J114" s="46"/>
      <c r="K114" s="11"/>
      <c r="L114" s="11"/>
    </row>
    <row r="115" customFormat="false" ht="24.75" hidden="false" customHeight="true" outlineLevel="0" collapsed="false">
      <c r="A115" s="18" t="n">
        <v>104</v>
      </c>
      <c r="B115" s="25" t="s">
        <v>267</v>
      </c>
      <c r="C115" s="107" t="s">
        <v>268</v>
      </c>
      <c r="D115" s="51" t="s">
        <v>269</v>
      </c>
      <c r="E115" s="35" t="n">
        <f aca="false">I115*G115*12</f>
        <v>534.816</v>
      </c>
      <c r="F115" s="64"/>
      <c r="G115" s="64" t="n">
        <f aca="false">D8</f>
        <v>2228.4</v>
      </c>
      <c r="H115" s="36" t="n">
        <f aca="false">E115/G115/12</f>
        <v>0.02</v>
      </c>
      <c r="I115" s="64" t="n">
        <v>0.02</v>
      </c>
      <c r="J115" s="46"/>
      <c r="K115" s="11"/>
      <c r="L115" s="11"/>
    </row>
    <row r="116" customFormat="false" ht="62.25" hidden="false" customHeight="true" outlineLevel="0" collapsed="false">
      <c r="A116" s="18" t="n">
        <v>105</v>
      </c>
      <c r="B116" s="25" t="s">
        <v>270</v>
      </c>
      <c r="C116" s="106" t="s">
        <v>271</v>
      </c>
      <c r="D116" s="51" t="s">
        <v>272</v>
      </c>
      <c r="E116" s="35" t="n">
        <f aca="false">I116*G116*12</f>
        <v>267.408</v>
      </c>
      <c r="F116" s="64"/>
      <c r="G116" s="64" t="n">
        <f aca="false">D8</f>
        <v>2228.4</v>
      </c>
      <c r="H116" s="36" t="n">
        <f aca="false">E116/G116/12</f>
        <v>0.01</v>
      </c>
      <c r="I116" s="64" t="n">
        <v>0.01</v>
      </c>
      <c r="J116" s="46"/>
      <c r="K116" s="11"/>
      <c r="L116" s="11"/>
    </row>
    <row r="117" customFormat="false" ht="26.25" hidden="false" customHeight="true" outlineLevel="0" collapsed="false">
      <c r="A117" s="18" t="n">
        <v>106</v>
      </c>
      <c r="B117" s="25" t="s">
        <v>273</v>
      </c>
      <c r="C117" s="106" t="s">
        <v>274</v>
      </c>
      <c r="D117" s="51" t="s">
        <v>108</v>
      </c>
      <c r="E117" s="35" t="n">
        <f aca="false">I117*G117*12</f>
        <v>267.408</v>
      </c>
      <c r="F117" s="64"/>
      <c r="G117" s="64" t="n">
        <f aca="false">D8</f>
        <v>2228.4</v>
      </c>
      <c r="H117" s="36" t="n">
        <f aca="false">E117/G117/12</f>
        <v>0.01</v>
      </c>
      <c r="I117" s="64" t="n">
        <v>0.01</v>
      </c>
      <c r="J117" s="46"/>
      <c r="K117" s="11"/>
      <c r="L117" s="11"/>
    </row>
    <row r="118" customFormat="false" ht="25.5" hidden="false" customHeight="true" outlineLevel="0" collapsed="false">
      <c r="A118" s="18" t="n">
        <v>107</v>
      </c>
      <c r="B118" s="25" t="s">
        <v>275</v>
      </c>
      <c r="C118" s="106" t="s">
        <v>276</v>
      </c>
      <c r="D118" s="51" t="s">
        <v>277</v>
      </c>
      <c r="E118" s="35" t="n">
        <f aca="false">I118*G118*12</f>
        <v>0</v>
      </c>
      <c r="F118" s="64"/>
      <c r="G118" s="64" t="n">
        <f aca="false">D8</f>
        <v>2228.4</v>
      </c>
      <c r="H118" s="36" t="n">
        <f aca="false">E118/G118/12</f>
        <v>0</v>
      </c>
      <c r="I118" s="64"/>
      <c r="J118" s="46"/>
      <c r="K118" s="11"/>
      <c r="L118" s="11"/>
    </row>
    <row r="119" customFormat="false" ht="36" hidden="false" customHeight="true" outlineLevel="0" collapsed="false">
      <c r="A119" s="18" t="n">
        <v>108</v>
      </c>
      <c r="B119" s="25" t="s">
        <v>278</v>
      </c>
      <c r="C119" s="106" t="s">
        <v>279</v>
      </c>
      <c r="D119" s="51" t="s">
        <v>280</v>
      </c>
      <c r="E119" s="35" t="n">
        <f aca="false">I119*G119*12</f>
        <v>267.408</v>
      </c>
      <c r="F119" s="64"/>
      <c r="G119" s="64" t="n">
        <f aca="false">D8</f>
        <v>2228.4</v>
      </c>
      <c r="H119" s="36" t="n">
        <f aca="false">E119/G119/12</f>
        <v>0.01</v>
      </c>
      <c r="I119" s="64" t="n">
        <v>0.01</v>
      </c>
      <c r="J119" s="46"/>
      <c r="K119" s="11"/>
      <c r="L119" s="11"/>
    </row>
    <row r="120" customFormat="false" ht="41.25" hidden="false" customHeight="true" outlineLevel="0" collapsed="false">
      <c r="A120" s="18" t="n">
        <v>109</v>
      </c>
      <c r="B120" s="25" t="s">
        <v>281</v>
      </c>
      <c r="C120" s="106" t="s">
        <v>282</v>
      </c>
      <c r="D120" s="51" t="s">
        <v>283</v>
      </c>
      <c r="E120" s="35" t="n">
        <f aca="false">I120*G120*12</f>
        <v>267.408</v>
      </c>
      <c r="F120" s="64"/>
      <c r="G120" s="64" t="n">
        <f aca="false">D8</f>
        <v>2228.4</v>
      </c>
      <c r="H120" s="36" t="n">
        <f aca="false">E120/G120/12</f>
        <v>0.01</v>
      </c>
      <c r="I120" s="64" t="n">
        <v>0.01</v>
      </c>
      <c r="J120" s="46"/>
      <c r="K120" s="11"/>
      <c r="L120" s="11"/>
    </row>
    <row r="121" customFormat="false" ht="42.75" hidden="false" customHeight="true" outlineLevel="0" collapsed="false">
      <c r="A121" s="18" t="n">
        <v>110</v>
      </c>
      <c r="B121" s="25" t="s">
        <v>284</v>
      </c>
      <c r="C121" s="107" t="s">
        <v>285</v>
      </c>
      <c r="D121" s="51" t="s">
        <v>286</v>
      </c>
      <c r="E121" s="35" t="n">
        <f aca="false">I121*G121*12</f>
        <v>267.408</v>
      </c>
      <c r="F121" s="64"/>
      <c r="G121" s="64" t="n">
        <f aca="false">D8</f>
        <v>2228.4</v>
      </c>
      <c r="H121" s="36" t="n">
        <f aca="false">E121/G121/12</f>
        <v>0.01</v>
      </c>
      <c r="I121" s="64" t="n">
        <v>0.01</v>
      </c>
      <c r="J121" s="46"/>
      <c r="K121" s="11"/>
      <c r="L121" s="11"/>
    </row>
    <row r="122" customFormat="false" ht="41.25" hidden="false" customHeight="true" outlineLevel="0" collapsed="false">
      <c r="A122" s="18" t="n">
        <v>111</v>
      </c>
      <c r="B122" s="38" t="s">
        <v>287</v>
      </c>
      <c r="C122" s="77" t="s">
        <v>288</v>
      </c>
      <c r="D122" s="53" t="s">
        <v>263</v>
      </c>
      <c r="E122" s="35" t="n">
        <f aca="false">I122*G122*12</f>
        <v>267.408</v>
      </c>
      <c r="F122" s="64"/>
      <c r="G122" s="65" t="n">
        <f aca="false">D8</f>
        <v>2228.4</v>
      </c>
      <c r="H122" s="36" t="n">
        <f aca="false">E122/G122/12</f>
        <v>0.01</v>
      </c>
      <c r="I122" s="64" t="n">
        <v>0.01</v>
      </c>
      <c r="J122" s="46"/>
      <c r="K122" s="11"/>
      <c r="L122" s="11"/>
    </row>
    <row r="123" s="94" customFormat="true" ht="41.25" hidden="false" customHeight="true" outlineLevel="0" collapsed="false">
      <c r="A123" s="85" t="n">
        <v>112</v>
      </c>
      <c r="B123" s="19" t="s">
        <v>289</v>
      </c>
      <c r="C123" s="87" t="s">
        <v>290</v>
      </c>
      <c r="D123" s="88"/>
      <c r="E123" s="89" t="n">
        <f aca="false">E124+E125</f>
        <v>0</v>
      </c>
      <c r="F123" s="90"/>
      <c r="G123" s="90"/>
      <c r="H123" s="74" t="n">
        <f aca="false">H124+H125</f>
        <v>0</v>
      </c>
      <c r="I123" s="108"/>
      <c r="J123" s="92"/>
      <c r="K123" s="93"/>
      <c r="L123" s="93"/>
    </row>
    <row r="124" customFormat="false" ht="63" hidden="false" customHeight="true" outlineLevel="0" collapsed="false">
      <c r="A124" s="18" t="n">
        <v>114</v>
      </c>
      <c r="B124" s="109" t="s">
        <v>291</v>
      </c>
      <c r="C124" s="110" t="s">
        <v>292</v>
      </c>
      <c r="D124" s="53" t="s">
        <v>236</v>
      </c>
      <c r="E124" s="55"/>
      <c r="F124" s="64"/>
      <c r="G124" s="64" t="n">
        <f aca="false">D8</f>
        <v>2228.4</v>
      </c>
      <c r="H124" s="36" t="n">
        <f aca="false">E124/G124/12</f>
        <v>0</v>
      </c>
      <c r="I124" s="64"/>
      <c r="J124" s="46"/>
      <c r="K124" s="11"/>
      <c r="L124" s="11"/>
    </row>
    <row r="125" customFormat="false" ht="58.5" hidden="false" customHeight="true" outlineLevel="0" collapsed="false">
      <c r="A125" s="18" t="n">
        <v>116</v>
      </c>
      <c r="B125" s="109" t="s">
        <v>293</v>
      </c>
      <c r="C125" s="110" t="s">
        <v>294</v>
      </c>
      <c r="D125" s="53" t="s">
        <v>236</v>
      </c>
      <c r="E125" s="55"/>
      <c r="F125" s="64"/>
      <c r="G125" s="64" t="n">
        <f aca="false">D8</f>
        <v>2228.4</v>
      </c>
      <c r="H125" s="36" t="n">
        <f aca="false">E125/G125/12</f>
        <v>0</v>
      </c>
      <c r="I125" s="64"/>
      <c r="J125" s="46"/>
      <c r="K125" s="11"/>
      <c r="L125" s="11"/>
    </row>
    <row r="126" s="114" customFormat="true" ht="75" hidden="false" customHeight="true" outlineLevel="0" collapsed="false">
      <c r="A126" s="85" t="n">
        <v>117</v>
      </c>
      <c r="B126" s="111" t="n">
        <v>6</v>
      </c>
      <c r="C126" s="111" t="s">
        <v>295</v>
      </c>
      <c r="D126" s="111" t="s">
        <v>236</v>
      </c>
      <c r="E126" s="35" t="n">
        <f aca="false">I126*G126*12</f>
        <v>137982.528</v>
      </c>
      <c r="F126" s="111"/>
      <c r="G126" s="111" t="n">
        <f aca="false">D8</f>
        <v>2228.4</v>
      </c>
      <c r="H126" s="112" t="n">
        <f aca="false">E126/G126/12</f>
        <v>5.16</v>
      </c>
      <c r="I126" s="113" t="n">
        <v>5.16</v>
      </c>
    </row>
    <row r="127" s="94" customFormat="true" ht="76.5" hidden="false" customHeight="false" outlineLevel="0" collapsed="false">
      <c r="A127" s="85" t="n">
        <v>118</v>
      </c>
      <c r="B127" s="85" t="n">
        <v>7</v>
      </c>
      <c r="C127" s="111" t="s">
        <v>296</v>
      </c>
      <c r="D127" s="111" t="s">
        <v>236</v>
      </c>
      <c r="E127" s="35" t="n">
        <f aca="false">I127*G127*12</f>
        <v>25136.352</v>
      </c>
      <c r="F127" s="85"/>
      <c r="G127" s="85" t="n">
        <f aca="false">D8</f>
        <v>2228.4</v>
      </c>
      <c r="H127" s="112" t="n">
        <f aca="false">E127/G127/12</f>
        <v>0.94</v>
      </c>
      <c r="I127" s="115" t="n">
        <v>0.94</v>
      </c>
    </row>
    <row r="132" customFormat="false" ht="12.75" hidden="false" customHeight="false" outlineLevel="0" collapsed="false">
      <c r="C132" s="116" t="s">
        <v>297</v>
      </c>
      <c r="D132" s="117" t="n">
        <f aca="false">SUM(D133:D135)</f>
        <v>30.94</v>
      </c>
      <c r="E132" s="117" t="n">
        <f aca="false">SUM(E133:E135)</f>
        <v>827360.352</v>
      </c>
    </row>
    <row r="133" customFormat="false" ht="12.75" hidden="false" customHeight="false" outlineLevel="0" collapsed="false">
      <c r="C133" s="118" t="s">
        <v>298</v>
      </c>
      <c r="D133" s="117" t="n">
        <f aca="false">H14+H16+H18+H19+H21+H22+H24+H25+H26+H27+H28+H29+H30+H33+H35+H36+H38+H42+H43+H44+H45+H46+H47+H48+H49+H51+H52+H53+H55+H56+H57+H58+H59+H60+H61+H62+H64+H65+H66+H67+H68+H70+H71+H72+H74+H75+H79+H81+H82+H84+H85+H86+H87+H88+H89+H90+H91+H93+H94+H95+H96+H97+H98+H99+H101+H103+H104+H105+H106+H108+H109+H110+H111+H112+H113+H114+H116+H115+H117+H118+H119+H120+H121+H122+H124+H125+H127</f>
        <v>18.4</v>
      </c>
      <c r="E133" s="119" t="n">
        <f aca="false">E14+E16+E18+E19+E21+E22+E24+E25+E26+E27+E28+E29+E30+E33+E35+E36+E38+E42+E43+E44+E45+E46+E47+E48+E49+E51+E52+E53+E55+E56+E57+E58+E59+E60+E61+E62+E64+E65+E66+E67+E68+E70+E71+E72+E74+E75+E79+E81+E82+E84+E85+E86+E87+E88+E89+E90+E91+E93+E94+E95+E96+E97+E98+E99+E101+E103+E104+E105+E106+E108+E109+E110+E111+E112+E113+E114+E115+E116+E117+E118+E119+E120+E121+E122+E124+E125+E127</f>
        <v>492030.72</v>
      </c>
    </row>
    <row r="134" customFormat="false" ht="12.75" hidden="false" customHeight="false" outlineLevel="0" collapsed="false">
      <c r="C134" s="118" t="s">
        <v>299</v>
      </c>
      <c r="D134" s="117" t="n">
        <f aca="false">H126</f>
        <v>5.16</v>
      </c>
      <c r="E134" s="119" t="n">
        <f aca="false">E126</f>
        <v>137982.528</v>
      </c>
    </row>
    <row r="135" customFormat="false" ht="25.5" hidden="false" customHeight="false" outlineLevel="0" collapsed="false">
      <c r="C135" s="29" t="s">
        <v>300</v>
      </c>
      <c r="D135" s="117" t="n">
        <f aca="false">H31+H39+H76</f>
        <v>7.38</v>
      </c>
      <c r="E135" s="117" t="n">
        <f aca="false">E31+E39+E76</f>
        <v>197347.104</v>
      </c>
    </row>
    <row r="138" customFormat="false" ht="12.75" hidden="false" customHeight="false" outlineLevel="0" collapsed="false">
      <c r="C138" s="120" t="s">
        <v>301</v>
      </c>
      <c r="D138" s="120"/>
      <c r="E138" s="120"/>
    </row>
  </sheetData>
  <autoFilter ref="A10:H127"/>
  <mergeCells count="38">
    <mergeCell ref="B2:D2"/>
    <mergeCell ref="D4:G4"/>
    <mergeCell ref="D5:G5"/>
    <mergeCell ref="D6:G6"/>
    <mergeCell ref="D7:G7"/>
    <mergeCell ref="H7:I7"/>
    <mergeCell ref="D8:G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C12:D12"/>
    <mergeCell ref="C13:E13"/>
    <mergeCell ref="C15:E15"/>
    <mergeCell ref="C17:E17"/>
    <mergeCell ref="C20:E20"/>
    <mergeCell ref="C23:E23"/>
    <mergeCell ref="C32:E32"/>
    <mergeCell ref="C34:E34"/>
    <mergeCell ref="C37:E37"/>
    <mergeCell ref="C40:D40"/>
    <mergeCell ref="C41:E41"/>
    <mergeCell ref="C50:E50"/>
    <mergeCell ref="C54:E54"/>
    <mergeCell ref="C63:E63"/>
    <mergeCell ref="C69:E69"/>
    <mergeCell ref="C78:E78"/>
    <mergeCell ref="C80:E80"/>
    <mergeCell ref="C83:E83"/>
    <mergeCell ref="C92:E92"/>
    <mergeCell ref="C100:E100"/>
    <mergeCell ref="C102:E102"/>
    <mergeCell ref="C138:E138"/>
  </mergeCells>
  <printOptions headings="false" gridLines="false" gridLinesSet="true" horizontalCentered="false" verticalCentered="false"/>
  <pageMargins left="0.590277777777778" right="0" top="0.590277777777778" bottom="0.196527777777778" header="0.511805555555555" footer="0.511805555555555"/>
  <pageSetup paperSize="9" scale="100" firstPageNumber="0" fitToWidth="1" fitToHeight="5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description/>
  <dc:language>ru-RU</dc:language>
  <cp:lastModifiedBy/>
  <cp:lastPrinted>2019-05-24T04:54:21Z</cp:lastPrinted>
  <dcterms:modified xsi:type="dcterms:W3CDTF">2019-05-27T14:54:46Z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